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activeTab="2"/>
  </bookViews>
  <sheets>
    <sheet name="Sheet1" sheetId="1" r:id="rId1"/>
    <sheet name="План прих.и прим.2020г" sheetId="2" r:id="rId2"/>
    <sheet name="план расхода" sheetId="3" r:id="rId3"/>
  </sheets>
  <definedNames>
    <definedName name="_xlnm.Print_Titles" localSheetId="1">'План прих.и прим.2020г'!$6:$8</definedName>
  </definedNames>
  <calcPr fullCalcOnLoad="1"/>
</workbook>
</file>

<file path=xl/sharedStrings.xml><?xml version="1.0" encoding="utf-8"?>
<sst xmlns="http://schemas.openxmlformats.org/spreadsheetml/2006/main" count="524" uniqueCount="502">
  <si>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</si>
  <si>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</si>
  <si>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</si>
  <si>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</si>
  <si>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</si>
  <si>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</si>
  <si>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</si>
  <si>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</si>
  <si>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</si>
  <si>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</si>
  <si>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</si>
  <si>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</si>
  <si>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</si>
  <si>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</si>
  <si>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</si>
  <si>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</si>
  <si>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</si>
  <si>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</si>
  <si>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</si>
  <si>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</si>
  <si>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</si>
  <si>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</si>
  <si>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</si>
  <si>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</si>
  <si>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</si>
  <si>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</si>
  <si>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</si>
  <si>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</si>
  <si>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</si>
  <si>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</si>
  <si>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</si>
  <si>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</si>
  <si>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</si>
  <si>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</si>
  <si>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</si>
  <si>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</si>
  <si>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</si>
  <si>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</si>
  <si>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</si>
  <si>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</si>
  <si>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</si>
  <si>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</si>
  <si>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</si>
  <si>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</si>
  <si>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</si>
  <si>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</si>
  <si>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</si>
  <si>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</si>
  <si>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</si>
  <si>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</si>
  <si>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</si>
  <si>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</si>
  <si>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</si>
  <si>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</si>
  <si>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</si>
  <si>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</si>
  <si>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</si>
  <si>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</si>
  <si>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</si>
  <si>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</si>
  <si>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</si>
  <si>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</si>
  <si>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</si>
  <si>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</si>
  <si>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</si>
  <si>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</si>
  <si>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</si>
  <si>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</si>
  <si>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</si>
  <si>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</si>
  <si>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</si>
  <si>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</si>
  <si>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</si>
  <si>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</si>
  <si>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</si>
  <si>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</si>
  <si>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</si>
  <si>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</si>
  <si>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</si>
  <si>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</si>
  <si>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</si>
  <si>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</si>
  <si>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</si>
  <si>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</si>
  <si>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</si>
  <si>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</si>
  <si>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</si>
  <si>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</si>
  <si>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</si>
  <si>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</si>
  <si>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</si>
  <si>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</si>
  <si>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</si>
  <si>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</si>
  <si>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</si>
  <si>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</si>
  <si>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</si>
  <si>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</si>
  <si>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</si>
  <si>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</si>
  <si>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</si>
  <si>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</si>
  <si>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</si>
  <si>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</si>
  <si>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</si>
  <si>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</si>
  <si>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</si>
  <si>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</si>
  <si>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</si>
  <si>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</si>
  <si>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</si>
  <si>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</si>
  <si>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</si>
  <si>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</si>
  <si>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</si>
  <si>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</si>
  <si>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</si>
  <si>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</si>
  <si>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</si>
  <si>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</si>
  <si>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</si>
  <si>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</si>
  <si>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</si>
  <si>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</si>
  <si>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</si>
  <si>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</si>
  <si>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</si>
  <si>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</si>
  <si>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</si>
  <si>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</si>
  <si>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</si>
  <si>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</si>
  <si>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</si>
  <si>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</si>
  <si>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</si>
  <si>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</si>
  <si>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</si>
  <si>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</si>
  <si>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</si>
  <si>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</si>
  <si>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</si>
  <si>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</si>
  <si>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</si>
  <si>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</si>
  <si>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</si>
  <si>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</si>
  <si>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</si>
  <si>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</si>
  <si>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</si>
  <si>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</si>
  <si>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</si>
  <si>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</si>
  <si>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</si>
  <si>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</si>
  <si>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</si>
  <si>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</si>
  <si>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</si>
  <si>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</si>
  <si>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</si>
  <si>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</si>
  <si>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</si>
  <si>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</si>
  <si>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</si>
  <si>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</si>
  <si>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</si>
  <si>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</si>
  <si>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</si>
  <si>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</si>
  <si>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</si>
  <si>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</si>
  <si>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</si>
  <si>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</si>
  <si>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</si>
  <si>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</si>
  <si>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</si>
  <si>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</si>
  <si>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</si>
  <si>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</si>
  <si>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</si>
  <si>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</si>
  <si>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</si>
  <si>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</si>
  <si>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</si>
  <si>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</si>
  <si>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</si>
  <si>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</si>
  <si>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</si>
  <si>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</si>
  <si>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</si>
  <si>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</si>
  <si>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</si>
  <si>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</si>
  <si>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</si>
  <si>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</si>
  <si>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</si>
  <si>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</si>
  <si>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</si>
  <si>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</si>
  <si>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</si>
  <si>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</si>
  <si>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</si>
  <si>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</si>
  <si>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</si>
  <si>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</si>
  <si>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</si>
  <si>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</si>
  <si>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</si>
  <si>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</si>
  <si>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</si>
  <si>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</si>
  <si>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</si>
  <si>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</si>
  <si>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</si>
  <si>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</si>
  <si>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</si>
  <si>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</si>
  <si>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</si>
  <si>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</si>
  <si>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</si>
  <si>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</si>
  <si>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</si>
  <si>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</si>
  <si>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</si>
  <si>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</si>
  <si>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</si>
  <si>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</si>
  <si>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</si>
  <si>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</si>
  <si>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</si>
  <si>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</si>
  <si>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</si>
  <si>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</si>
  <si>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</si>
  <si>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</si>
  <si>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</si>
  <si>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</si>
  <si>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</si>
  <si>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</si>
  <si>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</si>
  <si>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</si>
  <si>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</si>
  <si>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</si>
  <si>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</si>
  <si>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</si>
  <si>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</si>
  <si>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</si>
  <si>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</si>
  <si>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</si>
  <si>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</si>
  <si>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</si>
  <si>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</si>
  <si>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</si>
  <si>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</si>
  <si>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</si>
  <si>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</si>
  <si>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</si>
  <si>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</si>
  <si>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</si>
  <si>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</si>
  <si>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</si>
  <si>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</si>
  <si>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</si>
  <si>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</si>
  <si>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</si>
  <si>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</si>
  <si>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</si>
  <si>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</si>
  <si>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</si>
  <si>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</si>
  <si>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</si>
  <si>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</si>
  <si>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</si>
  <si>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</si>
  <si>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</si>
  <si>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</si>
  <si>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</si>
  <si>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</si>
  <si>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</si>
  <si>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</si>
  <si>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</si>
  <si>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</si>
  <si>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</si>
  <si>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</si>
  <si>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</si>
  <si>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</si>
  <si>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</si>
  <si>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</si>
  <si>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</si>
  <si>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</si>
  <si>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</si>
  <si>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</si>
  <si>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</si>
  <si>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</si>
  <si>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</si>
  <si>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</si>
  <si>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</si>
  <si>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</si>
  <si>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</si>
  <si>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</si>
  <si>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</si>
  <si>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</si>
  <si>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</si>
  <si>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</si>
  <si>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</si>
  <si>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</si>
  <si>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</si>
  <si>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</si>
  <si>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</si>
  <si>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</si>
  <si>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</si>
  <si>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</si>
  <si>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</si>
  <si>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</si>
  <si>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</si>
  <si>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</si>
  <si>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</si>
  <si>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</si>
  <si>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</si>
  <si>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</si>
  <si>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</si>
  <si>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</si>
  <si>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</si>
  <si>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</si>
  <si>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</si>
  <si>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</si>
  <si>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</si>
  <si>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</si>
  <si>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</si>
  <si>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</si>
  <si>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</si>
  <si>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</si>
  <si>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</si>
  <si>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</si>
  <si>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</si>
  <si>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</si>
  <si>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</si>
  <si>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</si>
  <si>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</si>
  <si>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</si>
  <si>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</si>
  <si>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</si>
  <si>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</si>
  <si>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</si>
  <si>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</si>
  <si>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</si>
  <si>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</si>
  <si>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</si>
  <si>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</si>
  <si>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</si>
  <si>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</si>
  <si>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</si>
  <si>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</si>
  <si>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</si>
  <si>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</si>
  <si>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</si>
  <si>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</si>
  <si>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</si>
  <si>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</si>
  <si>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</si>
  <si>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</si>
  <si>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</si>
  <si>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</si>
  <si>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</si>
  <si>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</si>
  <si>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</si>
  <si>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</si>
  <si>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</si>
  <si>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</si>
  <si>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</si>
  <si>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</si>
  <si>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</si>
  <si>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</si>
  <si>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</si>
  <si>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</si>
  <si>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</si>
  <si>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</si>
  <si>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</si>
  <si>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</si>
  <si>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</si>
  <si>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</si>
  <si>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</si>
  <si>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</si>
  <si>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</si>
  <si>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</si>
  <si>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</si>
  <si>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</si>
  <si>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</si>
  <si>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</si>
  <si>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</si>
  <si>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</si>
  <si>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</si>
  <si>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</si>
  <si>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</si>
  <si>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</si>
  <si>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</si>
  <si>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</si>
  <si>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</si>
  <si>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</si>
  <si>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</si>
  <si>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</si>
  <si>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</si>
  <si>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</si>
  <si>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2.1.2.1</t>
  </si>
  <si>
    <t>Издаци  за  нефинансијску  имовину (2.1)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</si>
  <si>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</si>
  <si>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</si>
  <si>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</si>
  <si>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</si>
  <si>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</si>
  <si>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</si>
  <si>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</si>
  <si>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</si>
  <si>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</si>
  <si>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</si>
  <si>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</si>
  <si>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</si>
  <si>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</si>
  <si>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</si>
  <si>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</si>
  <si>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</si>
  <si>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</si>
  <si>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</si>
  <si>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</si>
  <si>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</si>
  <si>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</si>
  <si>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</si>
  <si>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</si>
  <si>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</si>
  <si>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</si>
  <si>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Возило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</si>
  <si>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</si>
  <si>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</si>
  <si>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</si>
  <si>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</si>
  <si>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ЗА 2020. ГОДИНУ</t>
  </si>
  <si>
    <t>ИНСТИТУТА ЗА JАВНО ЗДРАВЉЕ СРБИЈЕ  "ДР МИЛАН ЈОВАНОВИЋ БАТУТ" ЗА  2020. годину</t>
  </si>
  <si>
    <t>Текући  расходи (1.1+1.2+1.3+1.4)</t>
  </si>
  <si>
    <t>Трошкови специјализованих услуга по пројектима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</si>
  <si>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</si>
  <si>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</si>
  <si>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</si>
  <si>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</si>
  <si>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</si>
  <si>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</si>
  <si>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</si>
  <si>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</si>
  <si>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</si>
  <si>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</si>
  <si>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</si>
  <si>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</si>
  <si>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 xml:space="preserve">  ПРИХОДИ  И  ПРИМАЊА ЗА 2020.годину</t>
  </si>
  <si>
    <t>5.5</t>
  </si>
  <si>
    <t xml:space="preserve">Приходи из Буџета-Подршка ЕУ-вакцинација миграната </t>
  </si>
  <si>
    <t>5.6</t>
  </si>
  <si>
    <t xml:space="preserve">Приходи из Буџета-Национална студија серопреваленције </t>
  </si>
  <si>
    <t>Приходи  из  Буџета -COVID-19</t>
  </si>
  <si>
    <t>Капитално одржавање болница, здравствених установа</t>
  </si>
  <si>
    <t>Зграде и грађевински објекти</t>
  </si>
  <si>
    <t>5.7.</t>
  </si>
  <si>
    <t>Приходи  из  Буџета -"Извођење радова на кречењу просторија здравствених установа, адаптацији мокрих чворова и водоводне и канализационе мреже здравствених установа из уредбе о плану мреже здравствених установа,  ЈН бр.06/2020 – партија 1"</t>
  </si>
  <si>
    <t>5.8.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</si>
  <si>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</si>
  <si>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СВЕГА РАСПОЛОЖИВА СРЕДСТВА ЗА ПОКРИЋЕ РАСХОДА И ИЗДАТАКА У 2020.г (III+IV)</t>
  </si>
  <si>
    <t>Приходи  од РФЗО за тестирање на лични захтев грађана на SARS-CoV-2</t>
  </si>
  <si>
    <t>1.1.4.2.</t>
  </si>
  <si>
    <t>Остале накнаде трошкова запослених</t>
  </si>
  <si>
    <t>1.2.4.6.</t>
  </si>
  <si>
    <t>Трошкови специјализованих услуга за тестирање на лични захтев грађана на SARS-CoV-2</t>
  </si>
  <si>
    <t>Материјал за имунизацију против сезонског грипа од проиѕвођача вакцине Института за вирусологију, вакцине и серуме "Торлак"</t>
  </si>
  <si>
    <t>УКУПНИ РАСХОДИ И ИЗДАЦИ (I+II)</t>
  </si>
  <si>
    <t>74</t>
  </si>
  <si>
    <t>742</t>
  </si>
  <si>
    <t>745</t>
  </si>
  <si>
    <t>79</t>
  </si>
  <si>
    <t>8</t>
  </si>
  <si>
    <t>1+2</t>
  </si>
  <si>
    <t xml:space="preserve"> Коришћење  услуга и роба (1.2.1+1.2.2+1.2.3+1.2.4+1.2.5+1.2.6)</t>
  </si>
  <si>
    <t>Остали  расходи (1.4.1+1.4.2)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</si>
  <si>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</si>
  <si>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</si>
  <si>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</si>
  <si>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</si>
  <si>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</si>
  <si>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</si>
  <si>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</si>
  <si>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</si>
  <si>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</si>
  <si>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</si>
  <si>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</si>
  <si>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</si>
  <si>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</si>
  <si>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2.1.3.1</t>
  </si>
  <si>
    <t>Основна  средства (2.1.1+2.1.2+2.1.3)</t>
  </si>
  <si>
    <t>1.2.6.42</t>
  </si>
  <si>
    <t>Приходи  из  Буџета M3 – набавка медицинске опреме - фрижидера</t>
  </si>
  <si>
    <t>5.9.</t>
  </si>
  <si>
    <t>Децембар, 2020. године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</si>
  <si>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</si>
  <si>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ФИНАНСИЈСКОГ ПЛАНА</t>
  </si>
  <si>
    <t>ЧЕТВРТИ РЕБАЛАНС</t>
  </si>
  <si>
    <t>ЧЕТВРТИ РЕБАЛАНС ФИНАНСИЈСКОГ  ПЛАНА ПРЕМА ИЗВОРИМА ФИНАНСИРАЊА</t>
  </si>
  <si>
    <t>РАСХОДИ И ИЗДАЦИ ЗА 2020. годину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</si>
</sst>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171" fontId="1" fillId="0" borderId="0" xfId="42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1" xfId="0" applyNumberFormat="1" applyFont="1" applyFill="1" applyBorder="1" applyAlignment="1">
      <alignment vertical="center" wrapText="1"/>
    </xf>
    <xf numFmtId="3" fontId="63" fillId="0" borderId="11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1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top" wrapText="1"/>
    </xf>
    <xf numFmtId="3" fontId="63" fillId="0" borderId="10" xfId="42" applyNumberFormat="1" applyFont="1" applyFill="1" applyBorder="1" applyAlignment="1">
      <alignment/>
    </xf>
    <xf numFmtId="0" fontId="64" fillId="0" borderId="10" xfId="0" applyFont="1" applyFill="1" applyBorder="1" applyAlignment="1">
      <alignment vertical="top" wrapText="1"/>
    </xf>
    <xf numFmtId="3" fontId="64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3" fontId="64" fillId="32" borderId="10" xfId="0" applyNumberFormat="1" applyFont="1" applyFill="1" applyBorder="1" applyAlignment="1">
      <alignment horizontal="right" vertical="center" wrapText="1"/>
    </xf>
    <xf numFmtId="3" fontId="63" fillId="32" borderId="10" xfId="0" applyNumberFormat="1" applyFont="1" applyFill="1" applyBorder="1" applyAlignment="1">
      <alignment horizontal="right" vertical="center" wrapText="1"/>
    </xf>
    <xf numFmtId="3" fontId="64" fillId="32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3" fontId="63" fillId="0" borderId="17" xfId="0" applyNumberFormat="1" applyFont="1" applyFill="1" applyBorder="1" applyAlignment="1">
      <alignment horizontal="right" vertical="center" wrapText="1"/>
    </xf>
    <xf numFmtId="3" fontId="63" fillId="0" borderId="18" xfId="0" applyNumberFormat="1" applyFont="1" applyFill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wrapText="1"/>
    </xf>
    <xf numFmtId="3" fontId="64" fillId="0" borderId="10" xfId="42" applyNumberFormat="1" applyFont="1" applyFill="1" applyBorder="1" applyAlignment="1">
      <alignment/>
    </xf>
    <xf numFmtId="0" fontId="64" fillId="0" borderId="10" xfId="0" applyFont="1" applyFill="1" applyBorder="1" applyAlignment="1">
      <alignment wrapText="1" shrinkToFit="1"/>
    </xf>
    <xf numFmtId="0" fontId="64" fillId="0" borderId="10" xfId="0" applyFont="1" applyFill="1" applyBorder="1" applyAlignment="1">
      <alignment vertical="distributed" wrapText="1"/>
    </xf>
    <xf numFmtId="3" fontId="64" fillId="32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2" fontId="61" fillId="0" borderId="0" xfId="0" applyNumberFormat="1" applyFont="1" applyFill="1" applyAlignment="1">
      <alignment vertical="center" wrapText="1"/>
    </xf>
    <xf numFmtId="4" fontId="61" fillId="0" borderId="0" xfId="0" applyNumberFormat="1" applyFont="1" applyFill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3" fontId="64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3" fillId="0" borderId="22" xfId="0" applyNumberFormat="1" applyFont="1" applyFill="1" applyBorder="1" applyAlignment="1">
      <alignment horizontal="right" vertical="center" wrapText="1"/>
    </xf>
    <xf numFmtId="0" fontId="64" fillId="32" borderId="10" xfId="0" applyFont="1" applyFill="1" applyBorder="1" applyAlignment="1">
      <alignment vertical="top" wrapText="1"/>
    </xf>
    <xf numFmtId="3" fontId="64" fillId="32" borderId="11" xfId="0" applyNumberFormat="1" applyFont="1" applyFill="1" applyBorder="1" applyAlignment="1">
      <alignment vertical="center" wrapText="1"/>
    </xf>
    <xf numFmtId="0" fontId="64" fillId="32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/>
    </xf>
    <xf numFmtId="3" fontId="64" fillId="0" borderId="14" xfId="0" applyNumberFormat="1" applyFont="1" applyFill="1" applyBorder="1" applyAlignment="1">
      <alignment horizontal="right" vertical="center" wrapText="1"/>
    </xf>
    <xf numFmtId="3" fontId="64" fillId="0" borderId="23" xfId="0" applyNumberFormat="1" applyFont="1" applyFill="1" applyBorder="1" applyAlignment="1">
      <alignment vertical="center" wrapText="1"/>
    </xf>
    <xf numFmtId="3" fontId="64" fillId="0" borderId="21" xfId="0" applyNumberFormat="1" applyFont="1" applyFill="1" applyBorder="1" applyAlignment="1">
      <alignment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vertical="top" wrapText="1"/>
    </xf>
    <xf numFmtId="3" fontId="63" fillId="0" borderId="25" xfId="0" applyNumberFormat="1" applyFont="1" applyFill="1" applyBorder="1" applyAlignment="1">
      <alignment horizontal="right" vertical="center" wrapText="1"/>
    </xf>
    <xf numFmtId="3" fontId="63" fillId="32" borderId="25" xfId="0" applyNumberFormat="1" applyFont="1" applyFill="1" applyBorder="1" applyAlignment="1">
      <alignment horizontal="right" vertical="center" wrapText="1"/>
    </xf>
    <xf numFmtId="3" fontId="63" fillId="0" borderId="26" xfId="0" applyNumberFormat="1" applyFont="1" applyFill="1" applyBorder="1" applyAlignment="1">
      <alignment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vertical="top" wrapText="1"/>
    </xf>
    <xf numFmtId="3" fontId="63" fillId="32" borderId="17" xfId="0" applyNumberFormat="1" applyFont="1" applyFill="1" applyBorder="1" applyAlignment="1">
      <alignment horizontal="right" vertical="center" wrapText="1"/>
    </xf>
    <xf numFmtId="3" fontId="63" fillId="0" borderId="18" xfId="0" applyNumberFormat="1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1" fontId="64" fillId="0" borderId="28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3" fontId="63" fillId="32" borderId="11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vertical="top" wrapText="1"/>
    </xf>
    <xf numFmtId="3" fontId="64" fillId="32" borderId="14" xfId="0" applyNumberFormat="1" applyFont="1" applyFill="1" applyBorder="1" applyAlignment="1">
      <alignment horizontal="right" vertical="center" wrapText="1"/>
    </xf>
    <xf numFmtId="3" fontId="64" fillId="32" borderId="14" xfId="42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wrapText="1"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32" borderId="0" xfId="0" applyFont="1" applyFill="1" applyAlignment="1">
      <alignment horizontal="center" vertical="center" wrapText="1"/>
    </xf>
    <xf numFmtId="3" fontId="22" fillId="0" borderId="0" xfId="42" applyNumberFormat="1" applyFont="1" applyFill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0" xfId="0" applyFont="1" applyFill="1" applyAlignment="1">
      <alignment horizont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46.57421875" style="0" customWidth="1"/>
  </cols>
  <sheetData>
    <row r="1" ht="17.25">
      <c r="A1" s="52" t="s">
        <v>424</v>
      </c>
    </row>
    <row r="2" ht="17.25">
      <c r="A2" s="52" t="s">
        <v>425</v>
      </c>
    </row>
    <row r="3" ht="14.25">
      <c r="A3" s="53"/>
    </row>
    <row r="4" ht="14.25">
      <c r="A4" s="53"/>
    </row>
    <row r="5" ht="14.25">
      <c r="A5" s="53"/>
    </row>
    <row r="6" ht="14.25">
      <c r="A6" s="53"/>
    </row>
    <row r="7" ht="14.25">
      <c r="A7" s="53"/>
    </row>
    <row r="8" ht="71.25" customHeight="1">
      <c r="A8" s="54" t="s">
        <v>499</v>
      </c>
    </row>
    <row r="9" ht="36.75" customHeight="1">
      <c r="A9" s="54" t="s">
        <v>498</v>
      </c>
    </row>
    <row r="10" ht="22.5">
      <c r="A10" s="64" t="s">
        <v>426</v>
      </c>
    </row>
    <row r="11" ht="30" customHeight="1">
      <c r="A11" s="64" t="s">
        <v>434</v>
      </c>
    </row>
    <row r="12" ht="27">
      <c r="A12" s="54"/>
    </row>
    <row r="17" ht="140.25" customHeight="1"/>
    <row r="18" ht="15">
      <c r="A18" s="65" t="s">
        <v>496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1">
      <selection activeCell="F49" sqref="F49"/>
    </sheetView>
  </sheetViews>
  <sheetFormatPr defaultColWidth="9.140625" defaultRowHeight="15"/>
  <cols>
    <col min="1" max="1" width="7.00390625" style="8" customWidth="1"/>
    <col min="2" max="2" width="16.7109375" style="18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89" t="s">
        <v>500</v>
      </c>
      <c r="B1" s="189"/>
      <c r="C1" s="189"/>
      <c r="D1" s="189"/>
      <c r="E1" s="189"/>
      <c r="F1" s="189"/>
      <c r="G1" s="189"/>
      <c r="H1" s="189"/>
      <c r="I1" s="189"/>
    </row>
    <row r="2" spans="1:9" ht="15.75" customHeight="1">
      <c r="A2" s="189" t="s">
        <v>435</v>
      </c>
      <c r="B2" s="189"/>
      <c r="C2" s="189"/>
      <c r="D2" s="189"/>
      <c r="E2" s="189"/>
      <c r="F2" s="189"/>
      <c r="G2" s="189"/>
      <c r="H2" s="189"/>
      <c r="I2" s="189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5.75" thickBot="1">
      <c r="B4" s="10"/>
      <c r="C4" s="11"/>
      <c r="D4" s="12"/>
      <c r="E4" s="12"/>
      <c r="F4" s="13"/>
      <c r="G4" s="12"/>
      <c r="H4" s="190" t="s">
        <v>12</v>
      </c>
      <c r="I4" s="191"/>
    </row>
    <row r="5" spans="2:9" ht="15.75" thickBot="1">
      <c r="B5" s="192" t="s">
        <v>3</v>
      </c>
      <c r="C5" s="192"/>
      <c r="D5" s="192"/>
      <c r="E5" s="43"/>
      <c r="F5" s="14"/>
      <c r="G5" s="14"/>
      <c r="I5" s="14"/>
    </row>
    <row r="6" spans="1:9" ht="21" customHeight="1">
      <c r="A6" s="193" t="s">
        <v>10</v>
      </c>
      <c r="B6" s="183" t="s">
        <v>20</v>
      </c>
      <c r="C6" s="183" t="s">
        <v>0</v>
      </c>
      <c r="D6" s="185" t="s">
        <v>450</v>
      </c>
      <c r="E6" s="186"/>
      <c r="F6" s="186"/>
      <c r="G6" s="186"/>
      <c r="H6" s="186"/>
      <c r="I6" s="187"/>
    </row>
    <row r="7" spans="1:9" ht="63.75" customHeight="1">
      <c r="A7" s="194"/>
      <c r="B7" s="184"/>
      <c r="C7" s="184"/>
      <c r="D7" s="27" t="s">
        <v>13</v>
      </c>
      <c r="E7" s="27" t="s">
        <v>58</v>
      </c>
      <c r="F7" s="1" t="s">
        <v>9</v>
      </c>
      <c r="G7" s="3" t="s">
        <v>2</v>
      </c>
      <c r="H7" s="3" t="s">
        <v>433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59</v>
      </c>
    </row>
    <row r="9" spans="1:11" s="15" customFormat="1" ht="16.5" customHeight="1">
      <c r="A9" s="31">
        <v>1</v>
      </c>
      <c r="B9" s="46">
        <v>73</v>
      </c>
      <c r="C9" s="44" t="s">
        <v>21</v>
      </c>
      <c r="D9" s="5">
        <f aca="true" t="shared" si="0" ref="D9:I10">D10</f>
        <v>0</v>
      </c>
      <c r="E9" s="5">
        <f t="shared" si="0"/>
        <v>0</v>
      </c>
      <c r="F9" s="5">
        <f t="shared" si="0"/>
        <v>0</v>
      </c>
      <c r="G9" s="5">
        <f t="shared" si="0"/>
        <v>20324</v>
      </c>
      <c r="H9" s="5">
        <f t="shared" si="0"/>
        <v>0</v>
      </c>
      <c r="I9" s="35">
        <f t="shared" si="0"/>
        <v>20324</v>
      </c>
      <c r="K9" s="16"/>
    </row>
    <row r="10" spans="1:11" s="15" customFormat="1" ht="16.5" customHeight="1">
      <c r="A10" s="31" t="s">
        <v>41</v>
      </c>
      <c r="B10" s="46">
        <v>732</v>
      </c>
      <c r="C10" s="44" t="s">
        <v>22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20324</v>
      </c>
      <c r="H10" s="6">
        <f t="shared" si="0"/>
        <v>0</v>
      </c>
      <c r="I10" s="134">
        <f t="shared" si="0"/>
        <v>20324</v>
      </c>
      <c r="K10" s="16"/>
    </row>
    <row r="11" spans="1:9" s="15" customFormat="1" ht="16.5" customHeight="1">
      <c r="A11" s="31" t="s">
        <v>246</v>
      </c>
      <c r="B11" s="47">
        <v>732121</v>
      </c>
      <c r="C11" s="45" t="s">
        <v>23</v>
      </c>
      <c r="D11" s="5"/>
      <c r="E11" s="5"/>
      <c r="F11" s="5"/>
      <c r="G11" s="6">
        <v>20324</v>
      </c>
      <c r="H11" s="6"/>
      <c r="I11" s="34">
        <f>D11+E11+F11+G11+H11</f>
        <v>20324</v>
      </c>
    </row>
    <row r="12" spans="1:11" s="15" customFormat="1" ht="13.5">
      <c r="A12" s="31" t="s">
        <v>42</v>
      </c>
      <c r="B12" s="24" t="s">
        <v>470</v>
      </c>
      <c r="C12" s="48" t="s">
        <v>24</v>
      </c>
      <c r="D12" s="5">
        <f aca="true" t="shared" si="1" ref="D12:I12">D13+D20</f>
        <v>0</v>
      </c>
      <c r="E12" s="5">
        <v>0</v>
      </c>
      <c r="F12" s="5">
        <f t="shared" si="1"/>
        <v>0</v>
      </c>
      <c r="G12" s="5">
        <f t="shared" si="1"/>
        <v>0</v>
      </c>
      <c r="H12" s="5">
        <f t="shared" si="1"/>
        <v>205989</v>
      </c>
      <c r="I12" s="35">
        <f t="shared" si="1"/>
        <v>205989</v>
      </c>
      <c r="K12" s="16"/>
    </row>
    <row r="13" spans="1:11" ht="15.75" customHeight="1">
      <c r="A13" s="31" t="s">
        <v>43</v>
      </c>
      <c r="B13" s="24" t="s">
        <v>471</v>
      </c>
      <c r="C13" s="2" t="s">
        <v>25</v>
      </c>
      <c r="D13" s="5">
        <f aca="true" t="shared" si="2" ref="D13:I13">D14+D15+D16+D17+D18+D19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144633</v>
      </c>
      <c r="I13" s="32">
        <f t="shared" si="2"/>
        <v>144633</v>
      </c>
      <c r="K13" s="17"/>
    </row>
    <row r="14" spans="1:11" ht="24.75">
      <c r="A14" s="33" t="s">
        <v>44</v>
      </c>
      <c r="B14" s="50">
        <v>742121</v>
      </c>
      <c r="C14" s="49" t="s">
        <v>26</v>
      </c>
      <c r="D14" s="5"/>
      <c r="E14" s="5"/>
      <c r="F14" s="5"/>
      <c r="G14" s="5"/>
      <c r="H14" s="61">
        <v>72026</v>
      </c>
      <c r="I14" s="34">
        <f aca="true" t="shared" si="3" ref="I14:I19">D14+E14+F14+G14+H14</f>
        <v>72026</v>
      </c>
      <c r="K14" s="17"/>
    </row>
    <row r="15" spans="1:11" ht="14.25">
      <c r="A15" s="33" t="s">
        <v>45</v>
      </c>
      <c r="B15" s="50">
        <v>7421210</v>
      </c>
      <c r="C15" s="49" t="s">
        <v>27</v>
      </c>
      <c r="D15" s="5"/>
      <c r="E15" s="5"/>
      <c r="F15" s="5"/>
      <c r="G15" s="5"/>
      <c r="H15" s="6">
        <v>28997</v>
      </c>
      <c r="I15" s="34">
        <f t="shared" si="3"/>
        <v>28997</v>
      </c>
      <c r="K15" s="17"/>
    </row>
    <row r="16" spans="1:11" ht="14.25">
      <c r="A16" s="33" t="s">
        <v>46</v>
      </c>
      <c r="B16" s="50">
        <v>7421211</v>
      </c>
      <c r="C16" s="49" t="s">
        <v>28</v>
      </c>
      <c r="D16" s="5"/>
      <c r="E16" s="5"/>
      <c r="F16" s="5"/>
      <c r="G16" s="5"/>
      <c r="H16" s="6">
        <v>3500</v>
      </c>
      <c r="I16" s="34">
        <f t="shared" si="3"/>
        <v>3500</v>
      </c>
      <c r="J16" s="17"/>
      <c r="K16" s="17"/>
    </row>
    <row r="17" spans="1:11" ht="24.75">
      <c r="A17" s="33" t="s">
        <v>47</v>
      </c>
      <c r="B17" s="50">
        <v>7421214</v>
      </c>
      <c r="C17" s="49" t="s">
        <v>463</v>
      </c>
      <c r="D17" s="6"/>
      <c r="E17" s="6"/>
      <c r="F17" s="6"/>
      <c r="G17" s="6"/>
      <c r="H17" s="6">
        <v>40000</v>
      </c>
      <c r="I17" s="34">
        <f t="shared" si="3"/>
        <v>40000</v>
      </c>
      <c r="K17" s="17"/>
    </row>
    <row r="18" spans="1:11" ht="14.25">
      <c r="A18" s="33" t="s">
        <v>48</v>
      </c>
      <c r="B18" s="50">
        <v>742322</v>
      </c>
      <c r="C18" s="49" t="s">
        <v>29</v>
      </c>
      <c r="D18" s="5"/>
      <c r="E18" s="5"/>
      <c r="F18" s="5"/>
      <c r="G18" s="5"/>
      <c r="H18" s="6">
        <v>10</v>
      </c>
      <c r="I18" s="34">
        <f t="shared" si="3"/>
        <v>10</v>
      </c>
      <c r="K18" s="17"/>
    </row>
    <row r="19" spans="1:9" ht="14.25">
      <c r="A19" s="33" t="s">
        <v>49</v>
      </c>
      <c r="B19" s="50">
        <v>742325</v>
      </c>
      <c r="C19" s="49" t="s">
        <v>30</v>
      </c>
      <c r="D19" s="5"/>
      <c r="E19" s="5"/>
      <c r="F19" s="5"/>
      <c r="G19" s="5"/>
      <c r="H19" s="6">
        <v>100</v>
      </c>
      <c r="I19" s="34">
        <f t="shared" si="3"/>
        <v>100</v>
      </c>
    </row>
    <row r="20" spans="1:11" ht="14.25">
      <c r="A20" s="31" t="s">
        <v>406</v>
      </c>
      <c r="B20" s="24" t="s">
        <v>472</v>
      </c>
      <c r="C20" s="2" t="s">
        <v>412</v>
      </c>
      <c r="D20" s="5">
        <f aca="true" t="shared" si="4" ref="D20:I20">D21+D22+D23+D24+D25</f>
        <v>0</v>
      </c>
      <c r="E20" s="5">
        <v>0</v>
      </c>
      <c r="F20" s="5">
        <f t="shared" si="4"/>
        <v>0</v>
      </c>
      <c r="G20" s="5">
        <f t="shared" si="4"/>
        <v>0</v>
      </c>
      <c r="H20" s="5">
        <f t="shared" si="4"/>
        <v>61356</v>
      </c>
      <c r="I20" s="35">
        <f t="shared" si="4"/>
        <v>61356</v>
      </c>
      <c r="K20" s="16"/>
    </row>
    <row r="21" spans="1:9" ht="14.25">
      <c r="A21" s="33" t="s">
        <v>407</v>
      </c>
      <c r="B21" s="51">
        <v>7451111</v>
      </c>
      <c r="C21" s="45" t="s">
        <v>31</v>
      </c>
      <c r="D21" s="5"/>
      <c r="E21" s="5"/>
      <c r="F21" s="5"/>
      <c r="G21" s="67"/>
      <c r="H21" s="6">
        <v>61000</v>
      </c>
      <c r="I21" s="34">
        <f>SUM(D21:H21)</f>
        <v>61000</v>
      </c>
    </row>
    <row r="22" spans="1:9" ht="14.25">
      <c r="A22" s="33" t="s">
        <v>408</v>
      </c>
      <c r="B22" s="50">
        <v>74512118</v>
      </c>
      <c r="C22" s="49" t="s">
        <v>32</v>
      </c>
      <c r="D22" s="5"/>
      <c r="E22" s="5"/>
      <c r="F22" s="5"/>
      <c r="G22" s="5"/>
      <c r="H22" s="6">
        <v>25</v>
      </c>
      <c r="I22" s="34">
        <f>SUM(D22:H22)</f>
        <v>25</v>
      </c>
    </row>
    <row r="23" spans="1:9" ht="14.25">
      <c r="A23" s="33" t="s">
        <v>409</v>
      </c>
      <c r="B23" s="50">
        <v>7451212</v>
      </c>
      <c r="C23" s="49" t="s">
        <v>33</v>
      </c>
      <c r="D23" s="5"/>
      <c r="E23" s="5"/>
      <c r="F23" s="5"/>
      <c r="G23" s="5"/>
      <c r="H23" s="6">
        <v>300</v>
      </c>
      <c r="I23" s="34">
        <f>SUM(D23:H23)</f>
        <v>300</v>
      </c>
    </row>
    <row r="24" spans="1:9" ht="14.25">
      <c r="A24" s="33" t="s">
        <v>410</v>
      </c>
      <c r="B24" s="50">
        <v>7451214</v>
      </c>
      <c r="C24" s="49" t="s">
        <v>34</v>
      </c>
      <c r="D24" s="5"/>
      <c r="E24" s="5" t="s">
        <v>497</v>
      </c>
      <c r="F24" s="5"/>
      <c r="G24" s="5"/>
      <c r="H24" s="6">
        <v>1</v>
      </c>
      <c r="I24" s="34">
        <f>SUM(D24:H24)</f>
        <v>1</v>
      </c>
    </row>
    <row r="25" spans="1:9" ht="14.25">
      <c r="A25" s="33" t="s">
        <v>411</v>
      </c>
      <c r="B25" s="50">
        <v>7451216</v>
      </c>
      <c r="C25" s="49" t="s">
        <v>35</v>
      </c>
      <c r="D25" s="5"/>
      <c r="E25" s="5"/>
      <c r="F25" s="5"/>
      <c r="G25" s="5"/>
      <c r="H25" s="6">
        <v>30</v>
      </c>
      <c r="I25" s="34">
        <f>SUM(D25:H25)</f>
        <v>30</v>
      </c>
    </row>
    <row r="26" spans="1:11" ht="14.25">
      <c r="A26" s="33" t="s">
        <v>50</v>
      </c>
      <c r="B26" s="46">
        <v>77</v>
      </c>
      <c r="C26" s="44" t="s">
        <v>56</v>
      </c>
      <c r="D26" s="5">
        <f aca="true" t="shared" si="5" ref="D26:I26">D27</f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35">
        <f t="shared" si="5"/>
        <v>0</v>
      </c>
      <c r="K26" s="16"/>
    </row>
    <row r="27" spans="1:9" ht="14.25">
      <c r="A27" s="33" t="s">
        <v>51</v>
      </c>
      <c r="B27" s="46">
        <v>771</v>
      </c>
      <c r="C27" s="44" t="s">
        <v>56</v>
      </c>
      <c r="D27" s="5">
        <f>D28+D29</f>
        <v>0</v>
      </c>
      <c r="E27" s="5">
        <f>E28+E29</f>
        <v>0</v>
      </c>
      <c r="F27" s="5">
        <v>0</v>
      </c>
      <c r="G27" s="5">
        <f>G28+G29</f>
        <v>0</v>
      </c>
      <c r="H27" s="5">
        <f>H28+H29</f>
        <v>0</v>
      </c>
      <c r="I27" s="32">
        <v>0</v>
      </c>
    </row>
    <row r="28" spans="1:9" ht="14.25">
      <c r="A28" s="33"/>
      <c r="B28" s="50">
        <v>771111</v>
      </c>
      <c r="C28" s="45" t="s">
        <v>419</v>
      </c>
      <c r="D28" s="5"/>
      <c r="E28" s="5"/>
      <c r="F28" s="5"/>
      <c r="G28" s="5"/>
      <c r="H28" s="6"/>
      <c r="I28" s="34"/>
    </row>
    <row r="29" spans="1:9" ht="24.75">
      <c r="A29" s="33" t="s">
        <v>413</v>
      </c>
      <c r="B29" s="51">
        <v>772111</v>
      </c>
      <c r="C29" s="45" t="s">
        <v>57</v>
      </c>
      <c r="D29" s="5"/>
      <c r="E29" s="5"/>
      <c r="F29" s="5"/>
      <c r="G29" s="5"/>
      <c r="H29" s="6"/>
      <c r="I29" s="34">
        <v>0</v>
      </c>
    </row>
    <row r="30" spans="1:11" s="15" customFormat="1" ht="39">
      <c r="A30" s="31" t="s">
        <v>52</v>
      </c>
      <c r="B30" s="4">
        <v>78</v>
      </c>
      <c r="C30" s="2" t="s">
        <v>66</v>
      </c>
      <c r="D30" s="5"/>
      <c r="E30" s="5"/>
      <c r="F30" s="5">
        <f>F31+F32+F33</f>
        <v>2514176</v>
      </c>
      <c r="G30" s="5"/>
      <c r="H30" s="5"/>
      <c r="I30" s="32">
        <f>SUM(D30:H30)</f>
        <v>2514176</v>
      </c>
      <c r="K30" s="16"/>
    </row>
    <row r="31" spans="1:11" s="15" customFormat="1" ht="12.75">
      <c r="A31" s="31" t="s">
        <v>53</v>
      </c>
      <c r="B31" s="140" t="s">
        <v>18</v>
      </c>
      <c r="C31" s="141" t="s">
        <v>19</v>
      </c>
      <c r="D31" s="6"/>
      <c r="E31" s="6"/>
      <c r="F31" s="6">
        <v>2406447</v>
      </c>
      <c r="G31" s="6"/>
      <c r="H31" s="5"/>
      <c r="I31" s="34">
        <f>F31</f>
        <v>2406447</v>
      </c>
      <c r="K31" s="16"/>
    </row>
    <row r="32" spans="1:9" s="15" customFormat="1" ht="14.25" customHeight="1">
      <c r="A32" s="31" t="s">
        <v>414</v>
      </c>
      <c r="B32" s="140" t="s">
        <v>14</v>
      </c>
      <c r="C32" s="141" t="s">
        <v>4</v>
      </c>
      <c r="D32" s="5"/>
      <c r="E32" s="5"/>
      <c r="F32" s="6">
        <v>469</v>
      </c>
      <c r="G32" s="6"/>
      <c r="H32" s="6"/>
      <c r="I32" s="34">
        <f>F32</f>
        <v>469</v>
      </c>
    </row>
    <row r="33" spans="1:11" s="15" customFormat="1" ht="12.75">
      <c r="A33" s="31" t="s">
        <v>415</v>
      </c>
      <c r="B33" s="140" t="s">
        <v>16</v>
      </c>
      <c r="C33" s="141" t="s">
        <v>17</v>
      </c>
      <c r="D33" s="5"/>
      <c r="E33" s="5"/>
      <c r="F33" s="6">
        <v>107260</v>
      </c>
      <c r="G33" s="5"/>
      <c r="H33" s="5"/>
      <c r="I33" s="34">
        <f>F33</f>
        <v>107260</v>
      </c>
      <c r="K33" s="16"/>
    </row>
    <row r="34" spans="1:11" ht="18.75" customHeight="1">
      <c r="A34" s="31" t="s">
        <v>62</v>
      </c>
      <c r="B34" s="24" t="s">
        <v>473</v>
      </c>
      <c r="C34" s="2" t="s">
        <v>417</v>
      </c>
      <c r="D34" s="5">
        <f>D35+D36+D37+D38+D39+D40+D41+D43+D44+D42</f>
        <v>854395</v>
      </c>
      <c r="E34" s="5"/>
      <c r="F34" s="5"/>
      <c r="G34" s="5"/>
      <c r="H34" s="6"/>
      <c r="I34" s="66">
        <f>I35+I36+I37+I38+I39+I40+I41+I43+I44</f>
        <v>784245</v>
      </c>
      <c r="K34" s="16"/>
    </row>
    <row r="35" spans="1:11" ht="14.25">
      <c r="A35" s="33" t="s">
        <v>63</v>
      </c>
      <c r="B35" s="55">
        <v>791111</v>
      </c>
      <c r="C35" s="49" t="s">
        <v>36</v>
      </c>
      <c r="D35" s="6">
        <v>273060</v>
      </c>
      <c r="E35" s="6"/>
      <c r="F35" s="5"/>
      <c r="G35" s="5"/>
      <c r="H35" s="5"/>
      <c r="I35" s="34">
        <f>SUM(D35:H35)</f>
        <v>273060</v>
      </c>
      <c r="K35" s="17"/>
    </row>
    <row r="36" spans="1:11" s="102" customFormat="1" ht="14.25">
      <c r="A36" s="33" t="s">
        <v>54</v>
      </c>
      <c r="B36" s="55">
        <v>791111</v>
      </c>
      <c r="C36" s="49" t="s">
        <v>455</v>
      </c>
      <c r="D36" s="6">
        <v>110300</v>
      </c>
      <c r="E36" s="6"/>
      <c r="F36" s="5"/>
      <c r="G36" s="5"/>
      <c r="H36" s="5"/>
      <c r="I36" s="34">
        <v>55150</v>
      </c>
      <c r="K36" s="17"/>
    </row>
    <row r="37" spans="1:9" ht="24.75">
      <c r="A37" s="33" t="s">
        <v>54</v>
      </c>
      <c r="B37" s="55">
        <v>79111132</v>
      </c>
      <c r="C37" s="49" t="s">
        <v>37</v>
      </c>
      <c r="D37" s="6">
        <v>4000</v>
      </c>
      <c r="E37" s="6"/>
      <c r="F37" s="5"/>
      <c r="G37" s="5"/>
      <c r="H37" s="5"/>
      <c r="I37" s="34">
        <f>SUM(D37:H37)</f>
        <v>4000</v>
      </c>
    </row>
    <row r="38" spans="1:9" ht="24.75">
      <c r="A38" s="33" t="s">
        <v>55</v>
      </c>
      <c r="B38" s="55">
        <v>7911115</v>
      </c>
      <c r="C38" s="49" t="s">
        <v>38</v>
      </c>
      <c r="D38" s="6">
        <v>3000</v>
      </c>
      <c r="E38" s="6"/>
      <c r="F38" s="5"/>
      <c r="G38" s="5"/>
      <c r="H38" s="5"/>
      <c r="I38" s="34">
        <f>SUM(D38:H38)</f>
        <v>3000</v>
      </c>
    </row>
    <row r="39" spans="1:11" ht="14.25">
      <c r="A39" s="33" t="s">
        <v>416</v>
      </c>
      <c r="B39" s="55">
        <v>7911116</v>
      </c>
      <c r="C39" s="49" t="s">
        <v>418</v>
      </c>
      <c r="D39" s="6">
        <v>1500</v>
      </c>
      <c r="E39" s="6"/>
      <c r="F39" s="5"/>
      <c r="G39" s="5"/>
      <c r="H39" s="5"/>
      <c r="I39" s="34">
        <f>SUM(D39:H39)</f>
        <v>1500</v>
      </c>
      <c r="K39" s="17"/>
    </row>
    <row r="40" spans="1:11" s="102" customFormat="1" ht="14.25">
      <c r="A40" s="33" t="s">
        <v>451</v>
      </c>
      <c r="B40" s="55">
        <v>7911117</v>
      </c>
      <c r="C40" s="49" t="s">
        <v>452</v>
      </c>
      <c r="D40" s="6">
        <v>9379</v>
      </c>
      <c r="E40" s="6"/>
      <c r="F40" s="5"/>
      <c r="G40" s="5"/>
      <c r="H40" s="5"/>
      <c r="I40" s="34">
        <v>9379</v>
      </c>
      <c r="K40" s="17"/>
    </row>
    <row r="41" spans="1:11" s="102" customFormat="1" ht="14.25">
      <c r="A41" s="33" t="s">
        <v>453</v>
      </c>
      <c r="B41" s="55">
        <v>7911118</v>
      </c>
      <c r="C41" s="49" t="s">
        <v>454</v>
      </c>
      <c r="D41" s="6">
        <v>4250</v>
      </c>
      <c r="E41" s="6"/>
      <c r="F41" s="5"/>
      <c r="G41" s="5"/>
      <c r="H41" s="5"/>
      <c r="I41" s="34">
        <v>4250</v>
      </c>
      <c r="K41" s="17"/>
    </row>
    <row r="42" spans="1:11" s="169" customFormat="1" ht="24.75">
      <c r="A42" s="33" t="s">
        <v>458</v>
      </c>
      <c r="B42" s="55">
        <v>79111181</v>
      </c>
      <c r="C42" s="170" t="s">
        <v>494</v>
      </c>
      <c r="D42" s="6">
        <v>15000</v>
      </c>
      <c r="E42" s="6"/>
      <c r="F42" s="5"/>
      <c r="G42" s="5"/>
      <c r="H42" s="5"/>
      <c r="I42" s="34"/>
      <c r="K42" s="17"/>
    </row>
    <row r="43" spans="1:11" s="106" customFormat="1" ht="63.75" customHeight="1">
      <c r="A43" s="33" t="s">
        <v>460</v>
      </c>
      <c r="B43" s="55">
        <v>7911119</v>
      </c>
      <c r="C43" s="49" t="s">
        <v>459</v>
      </c>
      <c r="D43" s="6">
        <v>1028</v>
      </c>
      <c r="E43" s="6"/>
      <c r="F43" s="5"/>
      <c r="G43" s="5"/>
      <c r="H43" s="5"/>
      <c r="I43" s="34">
        <f>D43</f>
        <v>1028</v>
      </c>
      <c r="K43" s="17"/>
    </row>
    <row r="44" spans="1:11" s="107" customFormat="1" ht="51" customHeight="1">
      <c r="A44" s="33" t="s">
        <v>495</v>
      </c>
      <c r="B44" s="55">
        <v>79111112</v>
      </c>
      <c r="C44" s="49" t="s">
        <v>461</v>
      </c>
      <c r="D44" s="6">
        <v>432878</v>
      </c>
      <c r="E44" s="6"/>
      <c r="F44" s="5"/>
      <c r="G44" s="5"/>
      <c r="H44" s="5"/>
      <c r="I44" s="34">
        <f>D44</f>
        <v>432878</v>
      </c>
      <c r="K44" s="17"/>
    </row>
    <row r="45" spans="1:12" ht="20.25" customHeight="1">
      <c r="A45" s="33"/>
      <c r="B45" s="24" t="s">
        <v>5</v>
      </c>
      <c r="C45" s="2" t="s">
        <v>60</v>
      </c>
      <c r="D45" s="5">
        <f>D34</f>
        <v>854395</v>
      </c>
      <c r="E45" s="5">
        <f>E34</f>
        <v>0</v>
      </c>
      <c r="F45" s="5">
        <f>F9+F13+F26+F30</f>
        <v>2514176</v>
      </c>
      <c r="G45" s="5">
        <f>G9</f>
        <v>20324</v>
      </c>
      <c r="H45" s="5">
        <f>H12</f>
        <v>205989</v>
      </c>
      <c r="I45" s="35">
        <f>I9+I12+I26+I30+I34</f>
        <v>3524734</v>
      </c>
      <c r="J45" s="17"/>
      <c r="K45" s="17"/>
      <c r="L45" s="17"/>
    </row>
    <row r="46" spans="1:11" ht="14.25">
      <c r="A46" s="31" t="s">
        <v>64</v>
      </c>
      <c r="B46" s="23" t="s">
        <v>474</v>
      </c>
      <c r="C46" s="7" t="s">
        <v>61</v>
      </c>
      <c r="D46" s="5"/>
      <c r="E46" s="5"/>
      <c r="F46" s="5"/>
      <c r="G46" s="5"/>
      <c r="H46" s="5">
        <f>SUM(H47:H47)</f>
        <v>100</v>
      </c>
      <c r="I46" s="32">
        <f>SUM(D46:H46)</f>
        <v>100</v>
      </c>
      <c r="K46" s="17"/>
    </row>
    <row r="47" spans="1:11" ht="14.25">
      <c r="A47" s="33" t="s">
        <v>65</v>
      </c>
      <c r="B47" s="50">
        <v>811122</v>
      </c>
      <c r="C47" s="49" t="s">
        <v>39</v>
      </c>
      <c r="D47" s="5"/>
      <c r="E47" s="5"/>
      <c r="F47" s="5"/>
      <c r="G47" s="5"/>
      <c r="H47" s="6">
        <v>100</v>
      </c>
      <c r="I47" s="34">
        <f>SUM(D47:H47)</f>
        <v>100</v>
      </c>
      <c r="K47" s="17"/>
    </row>
    <row r="48" spans="1:12" ht="14.25">
      <c r="A48" s="33"/>
      <c r="B48" s="23" t="s">
        <v>6</v>
      </c>
      <c r="C48" s="2" t="s">
        <v>15</v>
      </c>
      <c r="D48" s="6"/>
      <c r="E48" s="6"/>
      <c r="F48" s="6"/>
      <c r="G48" s="6"/>
      <c r="H48" s="5">
        <f>SUM(H46)</f>
        <v>100</v>
      </c>
      <c r="I48" s="32">
        <f>SUM(D48:H48)</f>
        <v>100</v>
      </c>
      <c r="K48" s="17"/>
      <c r="L48" s="63"/>
    </row>
    <row r="49" spans="1:11" ht="14.25">
      <c r="A49" s="33"/>
      <c r="B49" s="23" t="s">
        <v>7</v>
      </c>
      <c r="C49" s="7" t="s">
        <v>8</v>
      </c>
      <c r="D49" s="5">
        <f>SUM(D45+D48)</f>
        <v>854395</v>
      </c>
      <c r="E49" s="5">
        <f>SUM(E45+E48)</f>
        <v>0</v>
      </c>
      <c r="F49" s="5">
        <f>F9+F13+F20+F26+F30+F46</f>
        <v>2514176</v>
      </c>
      <c r="G49" s="5">
        <f>SUM(G45+G48)</f>
        <v>20324</v>
      </c>
      <c r="H49" s="5">
        <f>SUM(H45+H48)</f>
        <v>206089</v>
      </c>
      <c r="I49" s="35">
        <f>I45+I46</f>
        <v>3524834</v>
      </c>
      <c r="K49" s="17"/>
    </row>
    <row r="50" spans="1:11" ht="28.5" customHeight="1" thickBot="1">
      <c r="A50" s="36"/>
      <c r="B50" s="37" t="s">
        <v>423</v>
      </c>
      <c r="C50" s="38" t="s">
        <v>462</v>
      </c>
      <c r="D50" s="39">
        <f>SUM(D49:D49)</f>
        <v>854395</v>
      </c>
      <c r="E50" s="39">
        <f>SUM(E49:E49)</f>
        <v>0</v>
      </c>
      <c r="F50" s="39">
        <f>SUM(F49:F49)</f>
        <v>2514176</v>
      </c>
      <c r="G50" s="39">
        <f>SUM(G49:G49)</f>
        <v>20324</v>
      </c>
      <c r="H50" s="39">
        <f>SUM(H49:H49)</f>
        <v>206089</v>
      </c>
      <c r="I50" s="135">
        <f>D50+E50+F50+G50+H50</f>
        <v>3594984</v>
      </c>
      <c r="K50" s="17"/>
    </row>
    <row r="51" spans="1:9" s="9" customFormat="1" ht="14.25">
      <c r="A51" s="62"/>
      <c r="B51" s="62"/>
      <c r="C51" s="62"/>
      <c r="D51" s="62"/>
      <c r="E51" s="62"/>
      <c r="F51" s="19"/>
      <c r="G51" s="62"/>
      <c r="H51" s="62"/>
      <c r="I51" s="62"/>
    </row>
    <row r="52" spans="1:9" s="9" customFormat="1" ht="14.25">
      <c r="A52" s="62"/>
      <c r="B52" s="62"/>
      <c r="C52" s="62"/>
      <c r="D52" s="62"/>
      <c r="E52" s="62"/>
      <c r="F52" s="62"/>
      <c r="G52" s="62"/>
      <c r="H52" s="62"/>
      <c r="I52" s="62"/>
    </row>
    <row r="53" spans="1:9" s="9" customFormat="1" ht="14.25">
      <c r="A53" s="62"/>
      <c r="B53" s="62"/>
      <c r="C53" s="62"/>
      <c r="D53" s="62"/>
      <c r="E53" s="62"/>
      <c r="F53" s="62"/>
      <c r="G53" s="62"/>
      <c r="H53" s="62"/>
      <c r="I53" s="62"/>
    </row>
    <row r="54" spans="4:11" ht="14.25">
      <c r="D54" s="17"/>
      <c r="E54" s="17"/>
      <c r="G54" s="17"/>
      <c r="H54" s="17"/>
      <c r="I54" s="17"/>
      <c r="K54" s="9"/>
    </row>
    <row r="55" spans="2:9" s="9" customFormat="1" ht="15">
      <c r="B55" s="18"/>
      <c r="C55" s="8"/>
      <c r="D55" s="17"/>
      <c r="E55" s="17"/>
      <c r="F55" s="40"/>
      <c r="G55" s="41"/>
      <c r="H55" s="42"/>
      <c r="I55" s="40"/>
    </row>
    <row r="56" spans="4:9" ht="15">
      <c r="D56" s="17"/>
      <c r="E56" s="17"/>
      <c r="F56" s="188"/>
      <c r="G56" s="188"/>
      <c r="H56" s="188"/>
      <c r="I56" s="188"/>
    </row>
    <row r="57" spans="4:9" ht="15">
      <c r="D57" s="17"/>
      <c r="E57" s="17"/>
      <c r="F57" s="40"/>
      <c r="G57" s="41"/>
      <c r="H57" s="42"/>
      <c r="I57" s="40"/>
    </row>
    <row r="58" spans="2:8" s="9" customFormat="1" ht="14.25">
      <c r="B58" s="18"/>
      <c r="C58" s="8"/>
      <c r="D58" s="17"/>
      <c r="E58" s="17"/>
      <c r="G58" s="8"/>
      <c r="H58" s="26"/>
    </row>
    <row r="59" spans="4:9" ht="14.25">
      <c r="D59" s="17"/>
      <c r="E59" s="17"/>
      <c r="F59" s="17"/>
      <c r="G59" s="17"/>
      <c r="H59" s="26"/>
      <c r="I59" s="9"/>
    </row>
    <row r="60" spans="4:11" ht="14.25">
      <c r="D60" s="17"/>
      <c r="E60" s="17"/>
      <c r="F60" s="17"/>
      <c r="H60" s="26"/>
      <c r="I60" s="9"/>
      <c r="K60" s="26"/>
    </row>
    <row r="61" spans="6:9" ht="14.25">
      <c r="F61" s="17"/>
      <c r="H61" s="26"/>
      <c r="I61" s="9"/>
    </row>
    <row r="62" spans="6:9" ht="14.25">
      <c r="F62" s="17"/>
      <c r="H62" s="26"/>
      <c r="I62" s="9"/>
    </row>
    <row r="63" spans="8:9" ht="14.25">
      <c r="H63" s="26"/>
      <c r="I63" s="9"/>
    </row>
    <row r="64" ht="14.25">
      <c r="I64" s="9"/>
    </row>
    <row r="65" ht="14.25">
      <c r="I65" s="9"/>
    </row>
    <row r="66" ht="14.25">
      <c r="I66" s="9"/>
    </row>
    <row r="67" ht="14.25">
      <c r="I67" s="9"/>
    </row>
    <row r="68" ht="14.25">
      <c r="I68" s="9"/>
    </row>
    <row r="69" ht="14.25">
      <c r="I69" s="9"/>
    </row>
    <row r="70" ht="14.25">
      <c r="I70" s="9"/>
    </row>
    <row r="71" spans="2:8" s="9" customFormat="1" ht="14.25">
      <c r="B71" s="18"/>
      <c r="C71" s="8"/>
      <c r="G71" s="8"/>
      <c r="H71" s="8"/>
    </row>
    <row r="72" spans="4:5" ht="14.25">
      <c r="D72" s="9"/>
      <c r="E72" s="9"/>
    </row>
    <row r="73" spans="4:5" ht="14.25">
      <c r="D73" s="9"/>
      <c r="E73" s="9"/>
    </row>
  </sheetData>
  <sheetProtection/>
  <mergeCells count="9">
    <mergeCell ref="C6:C7"/>
    <mergeCell ref="D6:I6"/>
    <mergeCell ref="F56:I5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PageLayoutView="0" workbookViewId="0" topLeftCell="A1">
      <pane ySplit="7" topLeftCell="A212" activePane="bottomLeft" state="frozen"/>
      <selection pane="topLeft" activeCell="A1" sqref="A1"/>
      <selection pane="bottomLeft" activeCell="C221" sqref="C221"/>
    </sheetView>
  </sheetViews>
  <sheetFormatPr defaultColWidth="9.140625" defaultRowHeight="15"/>
  <cols>
    <col min="1" max="1" width="10.421875" style="57" customWidth="1"/>
    <col min="2" max="2" width="16.7109375" style="117" customWidth="1"/>
    <col min="3" max="3" width="54.57421875" style="120" bestFit="1" customWidth="1"/>
    <col min="4" max="4" width="10.7109375" style="120" customWidth="1"/>
    <col min="5" max="5" width="12.28125" style="120" customWidth="1"/>
    <col min="6" max="6" width="11.7109375" style="131" customWidth="1"/>
    <col min="7" max="7" width="11.28125" style="120" bestFit="1" customWidth="1"/>
    <col min="8" max="8" width="12.57421875" style="120" bestFit="1" customWidth="1"/>
    <col min="9" max="9" width="11.7109375" style="120" bestFit="1" customWidth="1"/>
  </cols>
  <sheetData>
    <row r="1" spans="3:9" ht="15.75" customHeight="1">
      <c r="C1" s="204"/>
      <c r="D1" s="204"/>
      <c r="E1" s="204"/>
      <c r="F1" s="204"/>
      <c r="G1" s="204"/>
      <c r="H1" s="204"/>
      <c r="I1" s="204"/>
    </row>
    <row r="2" spans="1:9" ht="16.5" customHeight="1">
      <c r="A2" s="189" t="s">
        <v>500</v>
      </c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 t="s">
        <v>435</v>
      </c>
      <c r="B3" s="189"/>
      <c r="C3" s="189"/>
      <c r="D3" s="189"/>
      <c r="E3" s="189"/>
      <c r="F3" s="189"/>
      <c r="G3" s="189"/>
      <c r="H3" s="189"/>
      <c r="I3" s="189"/>
    </row>
    <row r="4" spans="1:9" ht="15.75" customHeight="1" thickBot="1">
      <c r="A4" s="77"/>
      <c r="B4" s="25"/>
      <c r="C4" s="78"/>
      <c r="D4" s="78"/>
      <c r="E4" s="78"/>
      <c r="F4" s="78"/>
      <c r="G4" s="78"/>
      <c r="H4" s="78"/>
      <c r="I4" s="78"/>
    </row>
    <row r="5" spans="2:9" ht="15" customHeight="1" thickBot="1">
      <c r="B5" s="10"/>
      <c r="C5" s="79"/>
      <c r="D5" s="118"/>
      <c r="E5" s="118"/>
      <c r="F5" s="119"/>
      <c r="G5" s="118"/>
      <c r="H5" s="205" t="s">
        <v>78</v>
      </c>
      <c r="I5" s="206"/>
    </row>
    <row r="6" spans="2:9" ht="15">
      <c r="B6" s="192" t="s">
        <v>77</v>
      </c>
      <c r="C6" s="192"/>
      <c r="D6" s="192"/>
      <c r="E6" s="80"/>
      <c r="F6" s="81"/>
      <c r="G6" s="81"/>
      <c r="I6" s="81"/>
    </row>
    <row r="7" spans="2:9" ht="15.75" thickBot="1">
      <c r="B7" s="10"/>
      <c r="C7" s="81"/>
      <c r="D7" s="81"/>
      <c r="E7" s="81"/>
      <c r="F7" s="81"/>
      <c r="G7" s="81"/>
      <c r="H7" s="82"/>
      <c r="I7" s="81"/>
    </row>
    <row r="8" spans="1:9" ht="14.25">
      <c r="A8" s="207" t="s">
        <v>10</v>
      </c>
      <c r="B8" s="183" t="s">
        <v>20</v>
      </c>
      <c r="C8" s="209" t="s">
        <v>427</v>
      </c>
      <c r="D8" s="195" t="s">
        <v>501</v>
      </c>
      <c r="E8" s="196"/>
      <c r="F8" s="196"/>
      <c r="G8" s="196"/>
      <c r="H8" s="196"/>
      <c r="I8" s="197"/>
    </row>
    <row r="9" spans="1:9" ht="14.25">
      <c r="A9" s="208"/>
      <c r="B9" s="184"/>
      <c r="C9" s="210"/>
      <c r="D9" s="83"/>
      <c r="E9" s="83"/>
      <c r="F9" s="84"/>
      <c r="G9" s="83"/>
      <c r="H9" s="83"/>
      <c r="I9" s="85"/>
    </row>
    <row r="10" spans="1:9" ht="55.5">
      <c r="A10" s="208"/>
      <c r="B10" s="184"/>
      <c r="C10" s="210"/>
      <c r="D10" s="116" t="s">
        <v>13</v>
      </c>
      <c r="E10" s="116" t="s">
        <v>58</v>
      </c>
      <c r="F10" s="86" t="s">
        <v>9</v>
      </c>
      <c r="G10" s="116" t="s">
        <v>2</v>
      </c>
      <c r="H10" s="116" t="s">
        <v>11</v>
      </c>
      <c r="I10" s="87" t="s">
        <v>1</v>
      </c>
    </row>
    <row r="11" spans="1:9" ht="25.5" thickBot="1">
      <c r="A11" s="159">
        <v>0</v>
      </c>
      <c r="B11" s="160">
        <v>1</v>
      </c>
      <c r="C11" s="161">
        <v>2</v>
      </c>
      <c r="D11" s="161">
        <v>4</v>
      </c>
      <c r="E11" s="161">
        <v>5</v>
      </c>
      <c r="F11" s="162">
        <v>6</v>
      </c>
      <c r="G11" s="162">
        <v>7</v>
      </c>
      <c r="H11" s="162">
        <v>8</v>
      </c>
      <c r="I11" s="163" t="s">
        <v>59</v>
      </c>
    </row>
    <row r="12" spans="1:9" s="56" customFormat="1" ht="15" thickBot="1">
      <c r="A12" s="154" t="s">
        <v>244</v>
      </c>
      <c r="B12" s="155">
        <v>4</v>
      </c>
      <c r="C12" s="156" t="s">
        <v>436</v>
      </c>
      <c r="D12" s="112">
        <f>D13+D43+D171+D175+D178</f>
        <v>787109</v>
      </c>
      <c r="E12" s="112">
        <f>E13+E43+E171+E178</f>
        <v>0</v>
      </c>
      <c r="F12" s="112">
        <f>F13+F43+F171+F178</f>
        <v>2495169</v>
      </c>
      <c r="G12" s="112">
        <f>G13+G43+G171+G178</f>
        <v>20529</v>
      </c>
      <c r="H12" s="112">
        <f>H13+H43+H171+H175+H178</f>
        <v>268402</v>
      </c>
      <c r="I12" s="158">
        <f>I13+I43+I171+I175+I178</f>
        <v>3572066</v>
      </c>
    </row>
    <row r="13" spans="1:9" s="56" customFormat="1" ht="14.25">
      <c r="A13" s="114" t="s">
        <v>40</v>
      </c>
      <c r="B13" s="121">
        <v>41</v>
      </c>
      <c r="C13" s="122" t="s">
        <v>404</v>
      </c>
      <c r="D13" s="115">
        <f aca="true" t="shared" si="0" ref="D13:I13">D14+D24+D28+D30+D37+D40</f>
        <v>232786</v>
      </c>
      <c r="E13" s="115">
        <f t="shared" si="0"/>
        <v>0</v>
      </c>
      <c r="F13" s="115">
        <f t="shared" si="0"/>
        <v>71480</v>
      </c>
      <c r="G13" s="115">
        <f t="shared" si="0"/>
        <v>16673</v>
      </c>
      <c r="H13" s="115">
        <f t="shared" si="0"/>
        <v>122670</v>
      </c>
      <c r="I13" s="136">
        <f t="shared" si="0"/>
        <v>443609</v>
      </c>
    </row>
    <row r="14" spans="1:9" s="71" customFormat="1" ht="14.25">
      <c r="A14" s="70" t="s">
        <v>41</v>
      </c>
      <c r="B14" s="76">
        <v>411</v>
      </c>
      <c r="C14" s="93" t="s">
        <v>67</v>
      </c>
      <c r="D14" s="88">
        <f aca="true" t="shared" si="1" ref="D14:I14">D15+D16+D17+D18+D19+D20+D21+D22+D23</f>
        <v>198570</v>
      </c>
      <c r="E14" s="88">
        <f t="shared" si="1"/>
        <v>0</v>
      </c>
      <c r="F14" s="88">
        <f t="shared" si="1"/>
        <v>59823</v>
      </c>
      <c r="G14" s="88">
        <f t="shared" si="1"/>
        <v>12849</v>
      </c>
      <c r="H14" s="88">
        <f t="shared" si="1"/>
        <v>88366</v>
      </c>
      <c r="I14" s="89">
        <f t="shared" si="1"/>
        <v>359608</v>
      </c>
    </row>
    <row r="15" spans="1:9" s="73" customFormat="1" ht="14.25">
      <c r="A15" s="72" t="s">
        <v>246</v>
      </c>
      <c r="B15" s="75">
        <v>411111</v>
      </c>
      <c r="C15" s="95" t="s">
        <v>68</v>
      </c>
      <c r="D15" s="91">
        <v>140476</v>
      </c>
      <c r="E15" s="91"/>
      <c r="F15" s="91">
        <v>51033</v>
      </c>
      <c r="G15" s="91">
        <v>7000</v>
      </c>
      <c r="H15" s="91">
        <v>52829</v>
      </c>
      <c r="I15" s="92">
        <f>D15+E15+F15+G15+H15</f>
        <v>251338</v>
      </c>
    </row>
    <row r="16" spans="1:9" s="73" customFormat="1" ht="14.25">
      <c r="A16" s="72" t="s">
        <v>247</v>
      </c>
      <c r="B16" s="75">
        <v>411112</v>
      </c>
      <c r="C16" s="95" t="s">
        <v>69</v>
      </c>
      <c r="D16" s="91"/>
      <c r="E16" s="91"/>
      <c r="F16" s="91">
        <v>1190</v>
      </c>
      <c r="G16" s="91">
        <v>5849</v>
      </c>
      <c r="H16" s="91">
        <v>5180</v>
      </c>
      <c r="I16" s="92">
        <f aca="true" t="shared" si="2" ref="I16:I27">D16+E16+F16+G16+H16</f>
        <v>12219</v>
      </c>
    </row>
    <row r="17" spans="1:9" s="73" customFormat="1" ht="14.25">
      <c r="A17" s="72" t="s">
        <v>248</v>
      </c>
      <c r="B17" s="75">
        <v>411113</v>
      </c>
      <c r="C17" s="95" t="s">
        <v>70</v>
      </c>
      <c r="D17" s="91"/>
      <c r="E17" s="91"/>
      <c r="F17" s="91"/>
      <c r="G17" s="91"/>
      <c r="H17" s="91">
        <v>473</v>
      </c>
      <c r="I17" s="92">
        <f t="shared" si="2"/>
        <v>473</v>
      </c>
    </row>
    <row r="18" spans="1:9" s="73" customFormat="1" ht="14.25">
      <c r="A18" s="72" t="s">
        <v>249</v>
      </c>
      <c r="B18" s="75">
        <v>411115</v>
      </c>
      <c r="C18" s="95" t="s">
        <v>71</v>
      </c>
      <c r="D18" s="91">
        <v>10527</v>
      </c>
      <c r="E18" s="91"/>
      <c r="F18" s="91">
        <v>1671</v>
      </c>
      <c r="G18" s="91"/>
      <c r="H18" s="91">
        <v>3234</v>
      </c>
      <c r="I18" s="92">
        <f t="shared" si="2"/>
        <v>15432</v>
      </c>
    </row>
    <row r="19" spans="1:9" s="73" customFormat="1" ht="14.25">
      <c r="A19" s="72" t="s">
        <v>250</v>
      </c>
      <c r="B19" s="75">
        <v>411117</v>
      </c>
      <c r="C19" s="95" t="s">
        <v>72</v>
      </c>
      <c r="D19" s="91">
        <v>3959</v>
      </c>
      <c r="E19" s="91"/>
      <c r="F19" s="91">
        <v>763</v>
      </c>
      <c r="G19" s="91"/>
      <c r="H19" s="91">
        <v>1176</v>
      </c>
      <c r="I19" s="92">
        <f t="shared" si="2"/>
        <v>5898</v>
      </c>
    </row>
    <row r="20" spans="1:9" s="73" customFormat="1" ht="14.25">
      <c r="A20" s="72" t="s">
        <v>251</v>
      </c>
      <c r="B20" s="75">
        <v>411118</v>
      </c>
      <c r="C20" s="95" t="s">
        <v>73</v>
      </c>
      <c r="D20" s="91">
        <v>28108</v>
      </c>
      <c r="E20" s="91"/>
      <c r="F20" s="91">
        <v>5166</v>
      </c>
      <c r="G20" s="91"/>
      <c r="H20" s="91">
        <v>9303</v>
      </c>
      <c r="I20" s="92">
        <f t="shared" si="2"/>
        <v>42577</v>
      </c>
    </row>
    <row r="21" spans="1:9" s="73" customFormat="1" ht="14.25">
      <c r="A21" s="72" t="s">
        <v>252</v>
      </c>
      <c r="B21" s="75">
        <v>411119</v>
      </c>
      <c r="C21" s="95" t="s">
        <v>74</v>
      </c>
      <c r="D21" s="91">
        <v>15500</v>
      </c>
      <c r="E21" s="91"/>
      <c r="F21" s="91">
        <v>0</v>
      </c>
      <c r="G21" s="91"/>
      <c r="H21" s="91">
        <v>15500</v>
      </c>
      <c r="I21" s="92">
        <f t="shared" si="2"/>
        <v>31000</v>
      </c>
    </row>
    <row r="22" spans="1:9" s="73" customFormat="1" ht="14.25">
      <c r="A22" s="72" t="s">
        <v>253</v>
      </c>
      <c r="B22" s="75">
        <v>411131</v>
      </c>
      <c r="C22" s="95" t="s">
        <v>75</v>
      </c>
      <c r="D22" s="91">
        <v>0</v>
      </c>
      <c r="E22" s="91"/>
      <c r="F22" s="91">
        <v>0</v>
      </c>
      <c r="G22" s="91"/>
      <c r="H22" s="91"/>
      <c r="I22" s="92">
        <f t="shared" si="2"/>
        <v>0</v>
      </c>
    </row>
    <row r="23" spans="1:9" s="73" customFormat="1" ht="14.25">
      <c r="A23" s="72" t="s">
        <v>254</v>
      </c>
      <c r="B23" s="75">
        <v>411141</v>
      </c>
      <c r="C23" s="95" t="s">
        <v>76</v>
      </c>
      <c r="D23" s="91">
        <v>0</v>
      </c>
      <c r="E23" s="91"/>
      <c r="F23" s="91"/>
      <c r="G23" s="91"/>
      <c r="H23" s="91">
        <v>671</v>
      </c>
      <c r="I23" s="92">
        <f t="shared" si="2"/>
        <v>671</v>
      </c>
    </row>
    <row r="24" spans="1:9" s="71" customFormat="1" ht="14.25">
      <c r="A24" s="70" t="s">
        <v>245</v>
      </c>
      <c r="B24" s="76">
        <v>412</v>
      </c>
      <c r="C24" s="93" t="s">
        <v>79</v>
      </c>
      <c r="D24" s="88">
        <f>D25+D26+D27</f>
        <v>34216</v>
      </c>
      <c r="E24" s="88">
        <f>E25+E26+E27</f>
        <v>0</v>
      </c>
      <c r="F24" s="88">
        <f>F25+F26+F27</f>
        <v>8407</v>
      </c>
      <c r="G24" s="88">
        <f>G25+G26+G27</f>
        <v>3824</v>
      </c>
      <c r="H24" s="88">
        <f>H25+H26+H27</f>
        <v>14003</v>
      </c>
      <c r="I24" s="89">
        <f>SUM(D24:H24)</f>
        <v>60450</v>
      </c>
    </row>
    <row r="25" spans="1:9" s="73" customFormat="1" ht="14.25">
      <c r="A25" s="72" t="s">
        <v>255</v>
      </c>
      <c r="B25" s="75">
        <v>412111</v>
      </c>
      <c r="C25" s="95" t="s">
        <v>80</v>
      </c>
      <c r="D25" s="91">
        <v>22608</v>
      </c>
      <c r="E25" s="91"/>
      <c r="F25" s="91">
        <v>5621</v>
      </c>
      <c r="G25" s="91">
        <v>2674</v>
      </c>
      <c r="H25" s="91">
        <v>10285</v>
      </c>
      <c r="I25" s="92">
        <f t="shared" si="2"/>
        <v>41188</v>
      </c>
    </row>
    <row r="26" spans="1:9" s="73" customFormat="1" ht="14.25">
      <c r="A26" s="72" t="s">
        <v>256</v>
      </c>
      <c r="B26" s="75">
        <v>412211</v>
      </c>
      <c r="C26" s="95" t="s">
        <v>81</v>
      </c>
      <c r="D26" s="91">
        <v>11608</v>
      </c>
      <c r="E26" s="91"/>
      <c r="F26" s="91">
        <v>2786</v>
      </c>
      <c r="G26" s="91">
        <v>1150</v>
      </c>
      <c r="H26" s="91">
        <v>3718</v>
      </c>
      <c r="I26" s="92">
        <f t="shared" si="2"/>
        <v>19262</v>
      </c>
    </row>
    <row r="27" spans="1:9" s="73" customFormat="1" ht="14.25">
      <c r="A27" s="72" t="s">
        <v>257</v>
      </c>
      <c r="B27" s="75">
        <v>412311</v>
      </c>
      <c r="C27" s="95" t="s">
        <v>82</v>
      </c>
      <c r="D27" s="91"/>
      <c r="E27" s="91"/>
      <c r="F27" s="91"/>
      <c r="G27" s="91"/>
      <c r="H27" s="91"/>
      <c r="I27" s="92">
        <f t="shared" si="2"/>
        <v>0</v>
      </c>
    </row>
    <row r="28" spans="1:9" s="73" customFormat="1" ht="14.25">
      <c r="A28" s="72"/>
      <c r="B28" s="76">
        <v>413</v>
      </c>
      <c r="C28" s="93" t="s">
        <v>421</v>
      </c>
      <c r="D28" s="88">
        <f>D29</f>
        <v>0</v>
      </c>
      <c r="E28" s="88">
        <f>E29</f>
        <v>0</v>
      </c>
      <c r="F28" s="88">
        <f>F29</f>
        <v>0</v>
      </c>
      <c r="G28" s="88">
        <f>G29</f>
        <v>0</v>
      </c>
      <c r="H28" s="88">
        <f>H29</f>
        <v>0</v>
      </c>
      <c r="I28" s="89">
        <f>SUM(D28:H28)</f>
        <v>0</v>
      </c>
    </row>
    <row r="29" spans="1:9" s="73" customFormat="1" ht="14.25">
      <c r="A29" s="72"/>
      <c r="B29" s="74">
        <v>413141</v>
      </c>
      <c r="C29" s="132" t="s">
        <v>422</v>
      </c>
      <c r="D29" s="91"/>
      <c r="E29" s="91"/>
      <c r="F29" s="91"/>
      <c r="G29" s="91"/>
      <c r="H29" s="91">
        <v>0</v>
      </c>
      <c r="I29" s="92">
        <f>SUM(D29:H29)</f>
        <v>0</v>
      </c>
    </row>
    <row r="30" spans="1:9" s="71" customFormat="1" ht="14.25">
      <c r="A30" s="70" t="s">
        <v>258</v>
      </c>
      <c r="B30" s="76">
        <v>414</v>
      </c>
      <c r="C30" s="93" t="s">
        <v>83</v>
      </c>
      <c r="D30" s="88">
        <f>D31+D32+D33+D34+D35+D36</f>
        <v>0</v>
      </c>
      <c r="E30" s="88">
        <f>E31+E32+E33+E34+E35+E36</f>
        <v>0</v>
      </c>
      <c r="F30" s="88">
        <f>F31+F32+F33+F34+F35+F36</f>
        <v>0</v>
      </c>
      <c r="G30" s="88">
        <f>G31+G32+G33+G34+G35+G36</f>
        <v>0</v>
      </c>
      <c r="H30" s="88">
        <f>H31+H32+H33+H34+H35+H36</f>
        <v>3100</v>
      </c>
      <c r="I30" s="89">
        <f>SUM(D30:H30)</f>
        <v>3100</v>
      </c>
    </row>
    <row r="31" spans="1:9" s="73" customFormat="1" ht="14.25">
      <c r="A31" s="72" t="s">
        <v>259</v>
      </c>
      <c r="B31" s="75">
        <v>414111</v>
      </c>
      <c r="C31" s="95" t="s">
        <v>84</v>
      </c>
      <c r="D31" s="91"/>
      <c r="E31" s="91">
        <v>0</v>
      </c>
      <c r="F31" s="91"/>
      <c r="G31" s="91"/>
      <c r="H31" s="91">
        <v>0</v>
      </c>
      <c r="I31" s="92">
        <f aca="true" t="shared" si="3" ref="I31:I39">D31+E31+F31+G31+H31</f>
        <v>0</v>
      </c>
    </row>
    <row r="32" spans="1:9" s="73" customFormat="1" ht="14.25">
      <c r="A32" s="72" t="s">
        <v>260</v>
      </c>
      <c r="B32" s="75">
        <v>414121</v>
      </c>
      <c r="C32" s="95" t="s">
        <v>85</v>
      </c>
      <c r="D32" s="91"/>
      <c r="E32" s="91"/>
      <c r="F32" s="91"/>
      <c r="G32" s="91"/>
      <c r="H32" s="91"/>
      <c r="I32" s="92">
        <f t="shared" si="3"/>
        <v>0</v>
      </c>
    </row>
    <row r="33" spans="1:9" s="73" customFormat="1" ht="14.25">
      <c r="A33" s="72" t="s">
        <v>261</v>
      </c>
      <c r="B33" s="75">
        <v>4141211</v>
      </c>
      <c r="C33" s="95" t="s">
        <v>86</v>
      </c>
      <c r="D33" s="91"/>
      <c r="E33" s="91"/>
      <c r="F33" s="91"/>
      <c r="G33" s="91"/>
      <c r="H33" s="91"/>
      <c r="I33" s="92">
        <f t="shared" si="3"/>
        <v>0</v>
      </c>
    </row>
    <row r="34" spans="1:9" s="73" customFormat="1" ht="14.25">
      <c r="A34" s="72" t="s">
        <v>262</v>
      </c>
      <c r="B34" s="75">
        <v>414311</v>
      </c>
      <c r="C34" s="95" t="s">
        <v>87</v>
      </c>
      <c r="D34" s="91"/>
      <c r="E34" s="91"/>
      <c r="F34" s="91"/>
      <c r="G34" s="91"/>
      <c r="H34" s="91">
        <v>2500</v>
      </c>
      <c r="I34" s="92">
        <f t="shared" si="3"/>
        <v>2500</v>
      </c>
    </row>
    <row r="35" spans="1:9" s="73" customFormat="1" ht="24.75">
      <c r="A35" s="72" t="s">
        <v>263</v>
      </c>
      <c r="B35" s="75">
        <v>414411</v>
      </c>
      <c r="C35" s="95" t="s">
        <v>88</v>
      </c>
      <c r="D35" s="91"/>
      <c r="E35" s="91"/>
      <c r="F35" s="91"/>
      <c r="G35" s="91"/>
      <c r="H35" s="91">
        <v>400</v>
      </c>
      <c r="I35" s="92">
        <f t="shared" si="3"/>
        <v>400</v>
      </c>
    </row>
    <row r="36" spans="1:9" s="73" customFormat="1" ht="14.25">
      <c r="A36" s="72" t="s">
        <v>264</v>
      </c>
      <c r="B36" s="75">
        <v>414314</v>
      </c>
      <c r="C36" s="95" t="s">
        <v>89</v>
      </c>
      <c r="D36" s="91"/>
      <c r="E36" s="91"/>
      <c r="F36" s="91"/>
      <c r="G36" s="91"/>
      <c r="H36" s="91">
        <v>200</v>
      </c>
      <c r="I36" s="92">
        <f t="shared" si="3"/>
        <v>200</v>
      </c>
    </row>
    <row r="37" spans="1:9" s="71" customFormat="1" ht="14.25">
      <c r="A37" s="70" t="s">
        <v>265</v>
      </c>
      <c r="B37" s="76">
        <v>415</v>
      </c>
      <c r="C37" s="93" t="s">
        <v>90</v>
      </c>
      <c r="D37" s="88">
        <f>D38</f>
        <v>0</v>
      </c>
      <c r="E37" s="88">
        <f>E38</f>
        <v>0</v>
      </c>
      <c r="F37" s="88">
        <f>F38+F39</f>
        <v>3250</v>
      </c>
      <c r="G37" s="88">
        <f>G38</f>
        <v>0</v>
      </c>
      <c r="H37" s="88">
        <f>H38</f>
        <v>8656</v>
      </c>
      <c r="I37" s="89">
        <f t="shared" si="3"/>
        <v>11906</v>
      </c>
    </row>
    <row r="38" spans="1:9" s="73" customFormat="1" ht="14.25">
      <c r="A38" s="72" t="s">
        <v>266</v>
      </c>
      <c r="B38" s="75">
        <v>415112</v>
      </c>
      <c r="C38" s="95" t="s">
        <v>91</v>
      </c>
      <c r="D38" s="91"/>
      <c r="E38" s="91"/>
      <c r="F38" s="91"/>
      <c r="G38" s="91"/>
      <c r="H38" s="91">
        <v>8656</v>
      </c>
      <c r="I38" s="92">
        <f t="shared" si="3"/>
        <v>8656</v>
      </c>
    </row>
    <row r="39" spans="1:9" s="69" customFormat="1" ht="14.25">
      <c r="A39" s="68" t="s">
        <v>464</v>
      </c>
      <c r="B39" s="123">
        <v>415119</v>
      </c>
      <c r="C39" s="137" t="s">
        <v>465</v>
      </c>
      <c r="D39" s="103"/>
      <c r="E39" s="103"/>
      <c r="F39" s="103">
        <v>3250</v>
      </c>
      <c r="G39" s="103"/>
      <c r="H39" s="103"/>
      <c r="I39" s="138">
        <f t="shared" si="3"/>
        <v>3250</v>
      </c>
    </row>
    <row r="40" spans="1:9" s="71" customFormat="1" ht="14.25">
      <c r="A40" s="70" t="s">
        <v>267</v>
      </c>
      <c r="B40" s="76">
        <v>416</v>
      </c>
      <c r="C40" s="93" t="s">
        <v>92</v>
      </c>
      <c r="D40" s="88">
        <f aca="true" t="shared" si="4" ref="D40:I40">D41+D42</f>
        <v>0</v>
      </c>
      <c r="E40" s="88">
        <f t="shared" si="4"/>
        <v>0</v>
      </c>
      <c r="F40" s="88">
        <f t="shared" si="4"/>
        <v>0</v>
      </c>
      <c r="G40" s="88">
        <f t="shared" si="4"/>
        <v>0</v>
      </c>
      <c r="H40" s="88">
        <f t="shared" si="4"/>
        <v>8545</v>
      </c>
      <c r="I40" s="89">
        <f t="shared" si="4"/>
        <v>8545</v>
      </c>
    </row>
    <row r="41" spans="1:9" s="73" customFormat="1" ht="14.25">
      <c r="A41" s="72" t="s">
        <v>268</v>
      </c>
      <c r="B41" s="75">
        <v>416111</v>
      </c>
      <c r="C41" s="95" t="s">
        <v>93</v>
      </c>
      <c r="D41" s="91"/>
      <c r="E41" s="91"/>
      <c r="F41" s="91"/>
      <c r="G41" s="91"/>
      <c r="H41" s="91">
        <v>6306</v>
      </c>
      <c r="I41" s="92">
        <f>D41+E41+F41+G41+H41</f>
        <v>6306</v>
      </c>
    </row>
    <row r="42" spans="1:9" s="73" customFormat="1" ht="24.75">
      <c r="A42" s="72" t="s">
        <v>269</v>
      </c>
      <c r="B42" s="75">
        <v>416131</v>
      </c>
      <c r="C42" s="95" t="s">
        <v>94</v>
      </c>
      <c r="D42" s="91"/>
      <c r="E42" s="91"/>
      <c r="F42" s="91"/>
      <c r="G42" s="91"/>
      <c r="H42" s="91">
        <v>2239</v>
      </c>
      <c r="I42" s="92">
        <f>D42+E42+F42+G42+H42</f>
        <v>2239</v>
      </c>
    </row>
    <row r="43" spans="1:9" s="56" customFormat="1" ht="25.5">
      <c r="A43" s="58" t="s">
        <v>270</v>
      </c>
      <c r="B43" s="76">
        <v>42</v>
      </c>
      <c r="C43" s="93" t="s">
        <v>476</v>
      </c>
      <c r="D43" s="88">
        <f aca="true" t="shared" si="5" ref="D43:I43">D44+D66+D75+D101+D107+D128</f>
        <v>554323</v>
      </c>
      <c r="E43" s="88">
        <f t="shared" si="5"/>
        <v>0</v>
      </c>
      <c r="F43" s="88">
        <f t="shared" si="5"/>
        <v>2423689</v>
      </c>
      <c r="G43" s="88">
        <f t="shared" si="5"/>
        <v>3856</v>
      </c>
      <c r="H43" s="88">
        <f t="shared" si="5"/>
        <v>141112</v>
      </c>
      <c r="I43" s="89">
        <f t="shared" si="5"/>
        <v>3123837</v>
      </c>
    </row>
    <row r="44" spans="1:9" s="56" customFormat="1" ht="14.25">
      <c r="A44" s="58" t="s">
        <v>271</v>
      </c>
      <c r="B44" s="76">
        <v>421</v>
      </c>
      <c r="C44" s="93" t="s">
        <v>95</v>
      </c>
      <c r="D44" s="88">
        <f>D45+D46+D47+D48+D49+D50+D51+D52+D53+D54+D55+D56+D57+D58+D59+D60+D61+D62+D63+D64+D65</f>
        <v>16292</v>
      </c>
      <c r="E44" s="88">
        <f>E45+E46+E47+E48+E49+E50+E51+E52+E53+E54+E55+E56+E57+E58+E59+E60+E61+E62+E63+E64+E65</f>
        <v>0</v>
      </c>
      <c r="F44" s="88">
        <f>F45+F46+F47+F48+F49+F50+F51+F52+F53+F54+F55+F56+F57+F58+F59+F60+F61+F62+F63+F64+F65</f>
        <v>593</v>
      </c>
      <c r="G44" s="88">
        <f>G45+G46+G47+G48+G49+G50+G51+G52+G53+G54+G55+G56+G57+G58+G59+G60+G61+G62+G63+G64+G65</f>
        <v>220</v>
      </c>
      <c r="H44" s="88">
        <f>H45+H46+H47+H48+H49+H50+H51+H52+H53+H54+H55+H56+H57+H58+H59+H60+H61+H62+H63+H64+H65</f>
        <v>22430</v>
      </c>
      <c r="I44" s="89">
        <f>SUM(D44:H44)</f>
        <v>39535</v>
      </c>
    </row>
    <row r="45" spans="1:9" s="60" customFormat="1" ht="14.25">
      <c r="A45" s="59" t="s">
        <v>272</v>
      </c>
      <c r="B45" s="75">
        <v>421111</v>
      </c>
      <c r="C45" s="95" t="s">
        <v>96</v>
      </c>
      <c r="D45" s="91">
        <v>500</v>
      </c>
      <c r="E45" s="91"/>
      <c r="F45" s="91">
        <v>493</v>
      </c>
      <c r="G45" s="91"/>
      <c r="H45" s="133">
        <v>857</v>
      </c>
      <c r="I45" s="92">
        <f>D45+E45+F45+G45+H45</f>
        <v>1850</v>
      </c>
    </row>
    <row r="46" spans="1:9" s="60" customFormat="1" ht="14.25">
      <c r="A46" s="59" t="s">
        <v>273</v>
      </c>
      <c r="B46" s="75">
        <v>421112</v>
      </c>
      <c r="C46" s="95" t="s">
        <v>97</v>
      </c>
      <c r="D46" s="91"/>
      <c r="E46" s="91"/>
      <c r="F46" s="91"/>
      <c r="G46" s="91"/>
      <c r="H46" s="133">
        <v>50</v>
      </c>
      <c r="I46" s="92">
        <f aca="true" t="shared" si="6" ref="I46:I65">D46+E46+F46+G46+H46</f>
        <v>50</v>
      </c>
    </row>
    <row r="47" spans="1:9" s="60" customFormat="1" ht="14.25">
      <c r="A47" s="59" t="s">
        <v>274</v>
      </c>
      <c r="B47" s="75">
        <v>421121</v>
      </c>
      <c r="C47" s="95" t="s">
        <v>98</v>
      </c>
      <c r="D47" s="91"/>
      <c r="E47" s="91"/>
      <c r="F47" s="91"/>
      <c r="G47" s="91"/>
      <c r="H47" s="133">
        <v>20</v>
      </c>
      <c r="I47" s="92">
        <f t="shared" si="6"/>
        <v>20</v>
      </c>
    </row>
    <row r="48" spans="1:9" s="69" customFormat="1" ht="14.25">
      <c r="A48" s="68" t="s">
        <v>275</v>
      </c>
      <c r="B48" s="123">
        <v>421211</v>
      </c>
      <c r="C48" s="95" t="s">
        <v>99</v>
      </c>
      <c r="D48" s="91">
        <v>3000</v>
      </c>
      <c r="E48" s="91"/>
      <c r="F48" s="91">
        <v>100</v>
      </c>
      <c r="G48" s="91"/>
      <c r="H48" s="133">
        <v>6900</v>
      </c>
      <c r="I48" s="92">
        <f t="shared" si="6"/>
        <v>10000</v>
      </c>
    </row>
    <row r="49" spans="1:9" s="69" customFormat="1" ht="14.25">
      <c r="A49" s="68" t="s">
        <v>276</v>
      </c>
      <c r="B49" s="123">
        <v>421225</v>
      </c>
      <c r="C49" s="95" t="s">
        <v>100</v>
      </c>
      <c r="D49" s="91">
        <v>6000</v>
      </c>
      <c r="E49" s="91"/>
      <c r="F49" s="91"/>
      <c r="G49" s="91"/>
      <c r="H49" s="133">
        <v>10000</v>
      </c>
      <c r="I49" s="92">
        <f t="shared" si="6"/>
        <v>16000</v>
      </c>
    </row>
    <row r="50" spans="1:9" s="60" customFormat="1" ht="14.25">
      <c r="A50" s="59" t="s">
        <v>277</v>
      </c>
      <c r="B50" s="75">
        <v>421311</v>
      </c>
      <c r="C50" s="95" t="s">
        <v>101</v>
      </c>
      <c r="D50" s="91">
        <v>1200</v>
      </c>
      <c r="E50" s="91"/>
      <c r="F50" s="91"/>
      <c r="G50" s="91">
        <v>120</v>
      </c>
      <c r="H50" s="133">
        <v>420</v>
      </c>
      <c r="I50" s="92">
        <f t="shared" si="6"/>
        <v>1740</v>
      </c>
    </row>
    <row r="51" spans="1:9" s="60" customFormat="1" ht="14.25">
      <c r="A51" s="59" t="s">
        <v>278</v>
      </c>
      <c r="B51" s="75">
        <v>421321</v>
      </c>
      <c r="C51" s="95" t="s">
        <v>102</v>
      </c>
      <c r="D51" s="91">
        <v>300</v>
      </c>
      <c r="E51" s="91"/>
      <c r="F51" s="91"/>
      <c r="G51" s="91"/>
      <c r="H51" s="133">
        <v>60</v>
      </c>
      <c r="I51" s="92">
        <f t="shared" si="6"/>
        <v>360</v>
      </c>
    </row>
    <row r="52" spans="1:9" s="60" customFormat="1" ht="14.25">
      <c r="A52" s="59" t="s">
        <v>279</v>
      </c>
      <c r="B52" s="75">
        <v>421324</v>
      </c>
      <c r="C52" s="95" t="s">
        <v>103</v>
      </c>
      <c r="D52" s="91"/>
      <c r="E52" s="91"/>
      <c r="F52" s="91"/>
      <c r="G52" s="91"/>
      <c r="H52" s="133">
        <v>588</v>
      </c>
      <c r="I52" s="92">
        <f t="shared" si="6"/>
        <v>588</v>
      </c>
    </row>
    <row r="53" spans="1:9" s="60" customFormat="1" ht="14.25">
      <c r="A53" s="59" t="s">
        <v>280</v>
      </c>
      <c r="B53" s="75">
        <v>421325</v>
      </c>
      <c r="C53" s="95" t="s">
        <v>104</v>
      </c>
      <c r="D53" s="91">
        <v>1100</v>
      </c>
      <c r="E53" s="91"/>
      <c r="F53" s="91"/>
      <c r="G53" s="91"/>
      <c r="H53" s="133">
        <v>635</v>
      </c>
      <c r="I53" s="92">
        <f t="shared" si="6"/>
        <v>1735</v>
      </c>
    </row>
    <row r="54" spans="1:9" s="60" customFormat="1" ht="14.25">
      <c r="A54" s="59" t="s">
        <v>281</v>
      </c>
      <c r="B54" s="75">
        <v>421391</v>
      </c>
      <c r="C54" s="95" t="s">
        <v>105</v>
      </c>
      <c r="D54" s="91"/>
      <c r="E54" s="91"/>
      <c r="F54" s="91"/>
      <c r="G54" s="91"/>
      <c r="H54" s="133">
        <v>100</v>
      </c>
      <c r="I54" s="92">
        <f t="shared" si="6"/>
        <v>100</v>
      </c>
    </row>
    <row r="55" spans="1:9" s="60" customFormat="1" ht="14.25">
      <c r="A55" s="59" t="s">
        <v>282</v>
      </c>
      <c r="B55" s="75">
        <v>421411</v>
      </c>
      <c r="C55" s="95" t="s">
        <v>106</v>
      </c>
      <c r="D55" s="91">
        <v>900</v>
      </c>
      <c r="E55" s="91"/>
      <c r="F55" s="91"/>
      <c r="G55" s="91">
        <v>100</v>
      </c>
      <c r="H55" s="133">
        <v>300</v>
      </c>
      <c r="I55" s="92">
        <f t="shared" si="6"/>
        <v>1300</v>
      </c>
    </row>
    <row r="56" spans="1:9" s="60" customFormat="1" ht="14.25">
      <c r="A56" s="59" t="s">
        <v>283</v>
      </c>
      <c r="B56" s="75">
        <v>421412</v>
      </c>
      <c r="C56" s="95" t="s">
        <v>107</v>
      </c>
      <c r="D56" s="91">
        <v>600</v>
      </c>
      <c r="E56" s="91"/>
      <c r="F56" s="91"/>
      <c r="G56" s="91"/>
      <c r="H56" s="133">
        <v>100</v>
      </c>
      <c r="I56" s="92">
        <f t="shared" si="6"/>
        <v>700</v>
      </c>
    </row>
    <row r="57" spans="1:9" s="60" customFormat="1" ht="14.25">
      <c r="A57" s="59" t="s">
        <v>284</v>
      </c>
      <c r="B57" s="75">
        <v>421414</v>
      </c>
      <c r="C57" s="95" t="s">
        <v>108</v>
      </c>
      <c r="D57" s="91">
        <v>360</v>
      </c>
      <c r="E57" s="91"/>
      <c r="F57" s="91"/>
      <c r="G57" s="91"/>
      <c r="H57" s="133">
        <v>300</v>
      </c>
      <c r="I57" s="92">
        <f t="shared" si="6"/>
        <v>660</v>
      </c>
    </row>
    <row r="58" spans="1:9" s="60" customFormat="1" ht="14.25">
      <c r="A58" s="59" t="s">
        <v>285</v>
      </c>
      <c r="B58" s="75">
        <v>4214191</v>
      </c>
      <c r="C58" s="95" t="s">
        <v>109</v>
      </c>
      <c r="D58" s="91"/>
      <c r="E58" s="91"/>
      <c r="F58" s="91"/>
      <c r="G58" s="91"/>
      <c r="H58" s="133">
        <v>0</v>
      </c>
      <c r="I58" s="92">
        <f t="shared" si="6"/>
        <v>0</v>
      </c>
    </row>
    <row r="59" spans="1:9" s="60" customFormat="1" ht="14.25">
      <c r="A59" s="59" t="s">
        <v>286</v>
      </c>
      <c r="B59" s="75">
        <v>421421</v>
      </c>
      <c r="C59" s="95" t="s">
        <v>110</v>
      </c>
      <c r="D59" s="91">
        <v>800</v>
      </c>
      <c r="E59" s="91"/>
      <c r="F59" s="91"/>
      <c r="G59" s="91"/>
      <c r="H59" s="133">
        <v>600</v>
      </c>
      <c r="I59" s="92">
        <f t="shared" si="6"/>
        <v>1400</v>
      </c>
    </row>
    <row r="60" spans="1:9" s="60" customFormat="1" ht="14.25">
      <c r="A60" s="59" t="s">
        <v>287</v>
      </c>
      <c r="B60" s="75">
        <v>421511</v>
      </c>
      <c r="C60" s="95" t="s">
        <v>111</v>
      </c>
      <c r="D60" s="91">
        <v>500</v>
      </c>
      <c r="E60" s="91"/>
      <c r="F60" s="91"/>
      <c r="G60" s="91"/>
      <c r="H60" s="133">
        <v>280</v>
      </c>
      <c r="I60" s="92">
        <f t="shared" si="6"/>
        <v>780</v>
      </c>
    </row>
    <row r="61" spans="1:9" s="60" customFormat="1" ht="14.25">
      <c r="A61" s="59" t="s">
        <v>288</v>
      </c>
      <c r="B61" s="75">
        <v>421512</v>
      </c>
      <c r="C61" s="95" t="s">
        <v>112</v>
      </c>
      <c r="D61" s="91">
        <v>700</v>
      </c>
      <c r="E61" s="91"/>
      <c r="F61" s="91"/>
      <c r="G61" s="91"/>
      <c r="H61" s="133">
        <v>540</v>
      </c>
      <c r="I61" s="92">
        <f t="shared" si="6"/>
        <v>1240</v>
      </c>
    </row>
    <row r="62" spans="1:9" s="60" customFormat="1" ht="14.25">
      <c r="A62" s="59" t="s">
        <v>289</v>
      </c>
      <c r="B62" s="75">
        <v>421521</v>
      </c>
      <c r="C62" s="95" t="s">
        <v>113</v>
      </c>
      <c r="D62" s="91">
        <v>232</v>
      </c>
      <c r="E62" s="91"/>
      <c r="F62" s="91"/>
      <c r="G62" s="91"/>
      <c r="H62" s="133">
        <v>0</v>
      </c>
      <c r="I62" s="92">
        <f t="shared" si="6"/>
        <v>232</v>
      </c>
    </row>
    <row r="63" spans="1:9" s="60" customFormat="1" ht="14.25">
      <c r="A63" s="59" t="s">
        <v>290</v>
      </c>
      <c r="B63" s="75">
        <v>421612</v>
      </c>
      <c r="C63" s="95" t="s">
        <v>114</v>
      </c>
      <c r="D63" s="91"/>
      <c r="E63" s="91"/>
      <c r="F63" s="91"/>
      <c r="G63" s="91"/>
      <c r="H63" s="133">
        <v>150</v>
      </c>
      <c r="I63" s="92">
        <f t="shared" si="6"/>
        <v>150</v>
      </c>
    </row>
    <row r="64" spans="1:9" s="60" customFormat="1" ht="14.25">
      <c r="A64" s="59" t="s">
        <v>291</v>
      </c>
      <c r="B64" s="75">
        <v>421625</v>
      </c>
      <c r="C64" s="95" t="s">
        <v>115</v>
      </c>
      <c r="D64" s="91">
        <v>100</v>
      </c>
      <c r="E64" s="91"/>
      <c r="F64" s="91"/>
      <c r="G64" s="91"/>
      <c r="H64" s="133">
        <v>30</v>
      </c>
      <c r="I64" s="92">
        <f t="shared" si="6"/>
        <v>130</v>
      </c>
    </row>
    <row r="65" spans="1:9" s="60" customFormat="1" ht="14.25">
      <c r="A65" s="59" t="s">
        <v>292</v>
      </c>
      <c r="B65" s="75">
        <v>4219191</v>
      </c>
      <c r="C65" s="95" t="s">
        <v>116</v>
      </c>
      <c r="D65" s="91"/>
      <c r="E65" s="91"/>
      <c r="F65" s="91"/>
      <c r="G65" s="91"/>
      <c r="H65" s="133">
        <v>500</v>
      </c>
      <c r="I65" s="92">
        <f t="shared" si="6"/>
        <v>500</v>
      </c>
    </row>
    <row r="66" spans="1:9" s="56" customFormat="1" ht="14.25">
      <c r="A66" s="58" t="s">
        <v>293</v>
      </c>
      <c r="B66" s="76">
        <v>422</v>
      </c>
      <c r="C66" s="93" t="s">
        <v>117</v>
      </c>
      <c r="D66" s="88">
        <f>D67+D68+D69+D70+D71+D72+D73+D74</f>
        <v>263</v>
      </c>
      <c r="E66" s="88">
        <f>E67+E68+E69+E70+E71+E72+E73+E74</f>
        <v>0</v>
      </c>
      <c r="F66" s="88">
        <f>F67+F68+F69+F70+F71+F72+F73+F74</f>
        <v>0</v>
      </c>
      <c r="G66" s="88">
        <f>G67+G68+G69+G70+G71+G72+G73+G74</f>
        <v>996</v>
      </c>
      <c r="H66" s="88">
        <f>H67+H68+H69+H70+H71+H72+H73+H74</f>
        <v>1937</v>
      </c>
      <c r="I66" s="89">
        <f>SUM(D66:H66)</f>
        <v>3196</v>
      </c>
    </row>
    <row r="67" spans="1:9" s="60" customFormat="1" ht="14.25">
      <c r="A67" s="59" t="s">
        <v>294</v>
      </c>
      <c r="B67" s="75">
        <v>422111</v>
      </c>
      <c r="C67" s="95" t="s">
        <v>118</v>
      </c>
      <c r="D67" s="91">
        <v>200</v>
      </c>
      <c r="E67" s="91"/>
      <c r="F67" s="91"/>
      <c r="G67" s="91"/>
      <c r="H67" s="91">
        <v>800</v>
      </c>
      <c r="I67" s="92">
        <f>D67+E67+F67+G67+H67</f>
        <v>1000</v>
      </c>
    </row>
    <row r="68" spans="1:9" s="60" customFormat="1" ht="14.25">
      <c r="A68" s="59" t="s">
        <v>295</v>
      </c>
      <c r="B68" s="75">
        <v>422121</v>
      </c>
      <c r="C68" s="95" t="s">
        <v>119</v>
      </c>
      <c r="D68" s="91">
        <v>23</v>
      </c>
      <c r="E68" s="91"/>
      <c r="F68" s="91"/>
      <c r="G68" s="91"/>
      <c r="H68" s="91">
        <v>277</v>
      </c>
      <c r="I68" s="92">
        <f aca="true" t="shared" si="7" ref="I68:I74">D68+E68+F68+G68+H68</f>
        <v>300</v>
      </c>
    </row>
    <row r="69" spans="1:9" s="60" customFormat="1" ht="14.25">
      <c r="A69" s="59" t="s">
        <v>296</v>
      </c>
      <c r="B69" s="75">
        <v>422131</v>
      </c>
      <c r="C69" s="95" t="s">
        <v>120</v>
      </c>
      <c r="D69" s="91">
        <v>40</v>
      </c>
      <c r="E69" s="91"/>
      <c r="F69" s="91"/>
      <c r="G69" s="91"/>
      <c r="H69" s="91">
        <v>610</v>
      </c>
      <c r="I69" s="92">
        <f t="shared" si="7"/>
        <v>650</v>
      </c>
    </row>
    <row r="70" spans="1:9" s="60" customFormat="1" ht="14.25">
      <c r="A70" s="59" t="s">
        <v>297</v>
      </c>
      <c r="B70" s="75">
        <v>422199</v>
      </c>
      <c r="C70" s="95" t="s">
        <v>121</v>
      </c>
      <c r="D70" s="91"/>
      <c r="E70" s="91"/>
      <c r="F70" s="91"/>
      <c r="G70" s="91"/>
      <c r="H70" s="91">
        <v>200</v>
      </c>
      <c r="I70" s="92">
        <f t="shared" si="7"/>
        <v>200</v>
      </c>
    </row>
    <row r="71" spans="1:9" s="60" customFormat="1" ht="14.25">
      <c r="A71" s="59" t="s">
        <v>298</v>
      </c>
      <c r="B71" s="75">
        <v>422211</v>
      </c>
      <c r="C71" s="95" t="s">
        <v>122</v>
      </c>
      <c r="D71" s="91"/>
      <c r="E71" s="91"/>
      <c r="F71" s="91"/>
      <c r="G71" s="91">
        <v>300</v>
      </c>
      <c r="H71" s="91">
        <v>0</v>
      </c>
      <c r="I71" s="92">
        <f t="shared" si="7"/>
        <v>300</v>
      </c>
    </row>
    <row r="72" spans="1:9" s="60" customFormat="1" ht="24.75">
      <c r="A72" s="59" t="s">
        <v>299</v>
      </c>
      <c r="B72" s="75">
        <v>422221</v>
      </c>
      <c r="C72" s="95" t="s">
        <v>123</v>
      </c>
      <c r="D72" s="91"/>
      <c r="E72" s="91"/>
      <c r="F72" s="91"/>
      <c r="G72" s="91">
        <v>200</v>
      </c>
      <c r="H72" s="91"/>
      <c r="I72" s="92">
        <f t="shared" si="7"/>
        <v>200</v>
      </c>
    </row>
    <row r="73" spans="1:9" s="60" customFormat="1" ht="14.25">
      <c r="A73" s="59" t="s">
        <v>300</v>
      </c>
      <c r="B73" s="75">
        <v>422231</v>
      </c>
      <c r="C73" s="95" t="s">
        <v>124</v>
      </c>
      <c r="D73" s="91"/>
      <c r="E73" s="91"/>
      <c r="F73" s="91"/>
      <c r="G73" s="91">
        <v>496</v>
      </c>
      <c r="H73" s="91">
        <v>0</v>
      </c>
      <c r="I73" s="92">
        <f t="shared" si="7"/>
        <v>496</v>
      </c>
    </row>
    <row r="74" spans="1:9" s="60" customFormat="1" ht="14.25">
      <c r="A74" s="59" t="s">
        <v>301</v>
      </c>
      <c r="B74" s="75">
        <v>422299</v>
      </c>
      <c r="C74" s="95" t="s">
        <v>125</v>
      </c>
      <c r="D74" s="91"/>
      <c r="E74" s="91"/>
      <c r="F74" s="91"/>
      <c r="G74" s="91"/>
      <c r="H74" s="91">
        <v>50</v>
      </c>
      <c r="I74" s="92">
        <f t="shared" si="7"/>
        <v>50</v>
      </c>
    </row>
    <row r="75" spans="1:9" s="56" customFormat="1" ht="14.25">
      <c r="A75" s="58" t="s">
        <v>302</v>
      </c>
      <c r="B75" s="76">
        <v>423</v>
      </c>
      <c r="C75" s="93" t="s">
        <v>126</v>
      </c>
      <c r="D75" s="88">
        <f>D76+D77+D78+D79+D80+D81+D82+D83+D84+D85+D86+D87+D88+D89+D90+D91+D92+D93+D94+D95+D96+D97+D98+D99+D100</f>
        <v>67211</v>
      </c>
      <c r="E75" s="88">
        <f>E76+E77+E78+E79+E80+E81+E82+E83+E84+E85+E86+E87+E88+E89+E90+E91+E92+E93+E94+E95+E96+E97+E98+E99+E100</f>
        <v>0</v>
      </c>
      <c r="F75" s="88">
        <f>F76+F77+F78+F79+F80+F81+F82+F83+F84+F85+F86+F87+F88+F89+F90+F91+F92+F93+F94+F95+F96+F97+F98+F99+F100</f>
        <v>0</v>
      </c>
      <c r="G75" s="88">
        <f>G76+G77+G78+G79+G80+G81+G82+G83+G84+G85+G86+G87+G88+G89+G90+G91+G92+G93+G94+G95+G96+G97+G98+G99+G100</f>
        <v>2540</v>
      </c>
      <c r="H75" s="88">
        <f>H76+H77+H78+H79+H80+H81+H82+H83+H84+H85+H86+H87+H88+H89+H90+H91+H92+H93+H94+H95+H96+H97+H98+H99+H100</f>
        <v>26381</v>
      </c>
      <c r="I75" s="89">
        <f>SUM(D75:H75)</f>
        <v>96132</v>
      </c>
    </row>
    <row r="76" spans="1:9" s="60" customFormat="1" ht="14.25">
      <c r="A76" s="59" t="s">
        <v>303</v>
      </c>
      <c r="B76" s="75">
        <v>423111</v>
      </c>
      <c r="C76" s="95" t="s">
        <v>127</v>
      </c>
      <c r="D76" s="103"/>
      <c r="E76" s="103"/>
      <c r="F76" s="103"/>
      <c r="G76" s="103">
        <v>190</v>
      </c>
      <c r="H76" s="103">
        <v>360</v>
      </c>
      <c r="I76" s="92">
        <f>D76+E76+F76+G76+H76</f>
        <v>550</v>
      </c>
    </row>
    <row r="77" spans="1:9" s="60" customFormat="1" ht="14.25">
      <c r="A77" s="59" t="s">
        <v>304</v>
      </c>
      <c r="B77" s="75">
        <v>423191</v>
      </c>
      <c r="C77" s="95" t="s">
        <v>128</v>
      </c>
      <c r="D77" s="103">
        <v>6379</v>
      </c>
      <c r="E77" s="103"/>
      <c r="F77" s="103"/>
      <c r="G77" s="103">
        <v>350</v>
      </c>
      <c r="H77" s="103">
        <v>4271</v>
      </c>
      <c r="I77" s="92">
        <f aca="true" t="shared" si="8" ref="I77:I100">D77+E77+F77+G77+H77</f>
        <v>11000</v>
      </c>
    </row>
    <row r="78" spans="1:9" s="60" customFormat="1" ht="14.25">
      <c r="A78" s="59" t="s">
        <v>305</v>
      </c>
      <c r="B78" s="75">
        <v>423199</v>
      </c>
      <c r="C78" s="95" t="s">
        <v>129</v>
      </c>
      <c r="D78" s="103"/>
      <c r="E78" s="103"/>
      <c r="F78" s="103"/>
      <c r="G78" s="103"/>
      <c r="H78" s="103">
        <v>640</v>
      </c>
      <c r="I78" s="92">
        <f t="shared" si="8"/>
        <v>640</v>
      </c>
    </row>
    <row r="79" spans="1:9" s="60" customFormat="1" ht="14.25">
      <c r="A79" s="59" t="s">
        <v>306</v>
      </c>
      <c r="B79" s="75">
        <v>423212</v>
      </c>
      <c r="C79" s="95" t="s">
        <v>130</v>
      </c>
      <c r="D79" s="103">
        <v>49560</v>
      </c>
      <c r="E79" s="103"/>
      <c r="F79" s="103"/>
      <c r="G79" s="103"/>
      <c r="H79" s="103">
        <v>0</v>
      </c>
      <c r="I79" s="92">
        <f t="shared" si="8"/>
        <v>49560</v>
      </c>
    </row>
    <row r="80" spans="1:9" s="60" customFormat="1" ht="14.25">
      <c r="A80" s="59" t="s">
        <v>307</v>
      </c>
      <c r="B80" s="75">
        <v>423221</v>
      </c>
      <c r="C80" s="95" t="s">
        <v>131</v>
      </c>
      <c r="D80" s="103"/>
      <c r="E80" s="103"/>
      <c r="F80" s="103"/>
      <c r="G80" s="103"/>
      <c r="H80" s="103">
        <v>100</v>
      </c>
      <c r="I80" s="92">
        <f t="shared" si="8"/>
        <v>100</v>
      </c>
    </row>
    <row r="81" spans="1:9" s="60" customFormat="1" ht="14.25">
      <c r="A81" s="59" t="s">
        <v>308</v>
      </c>
      <c r="B81" s="75">
        <v>423311</v>
      </c>
      <c r="C81" s="95" t="s">
        <v>132</v>
      </c>
      <c r="D81" s="103"/>
      <c r="E81" s="103"/>
      <c r="F81" s="103"/>
      <c r="G81" s="103"/>
      <c r="H81" s="103">
        <v>2308</v>
      </c>
      <c r="I81" s="92">
        <f t="shared" si="8"/>
        <v>2308</v>
      </c>
    </row>
    <row r="82" spans="1:9" s="60" customFormat="1" ht="14.25">
      <c r="A82" s="59" t="s">
        <v>309</v>
      </c>
      <c r="B82" s="75">
        <v>423321</v>
      </c>
      <c r="C82" s="95" t="s">
        <v>133</v>
      </c>
      <c r="D82" s="103"/>
      <c r="E82" s="103"/>
      <c r="F82" s="103"/>
      <c r="G82" s="103"/>
      <c r="H82" s="103">
        <v>150</v>
      </c>
      <c r="I82" s="92">
        <f t="shared" si="8"/>
        <v>150</v>
      </c>
    </row>
    <row r="83" spans="1:9" s="60" customFormat="1" ht="14.25">
      <c r="A83" s="59" t="s">
        <v>310</v>
      </c>
      <c r="B83" s="75">
        <v>423322</v>
      </c>
      <c r="C83" s="95" t="s">
        <v>134</v>
      </c>
      <c r="D83" s="103"/>
      <c r="E83" s="103"/>
      <c r="F83" s="103"/>
      <c r="G83" s="103"/>
      <c r="H83" s="103">
        <v>50</v>
      </c>
      <c r="I83" s="92">
        <f t="shared" si="8"/>
        <v>50</v>
      </c>
    </row>
    <row r="84" spans="1:9" s="60" customFormat="1" ht="14.25">
      <c r="A84" s="59" t="s">
        <v>311</v>
      </c>
      <c r="B84" s="75">
        <v>423391</v>
      </c>
      <c r="C84" s="95" t="s">
        <v>135</v>
      </c>
      <c r="D84" s="103"/>
      <c r="E84" s="103"/>
      <c r="F84" s="103"/>
      <c r="G84" s="103"/>
      <c r="H84" s="103">
        <v>100</v>
      </c>
      <c r="I84" s="92">
        <f t="shared" si="8"/>
        <v>100</v>
      </c>
    </row>
    <row r="85" spans="1:9" s="69" customFormat="1" ht="14.25">
      <c r="A85" s="68" t="s">
        <v>312</v>
      </c>
      <c r="B85" s="123">
        <v>423392</v>
      </c>
      <c r="C85" s="95" t="s">
        <v>136</v>
      </c>
      <c r="D85" s="103">
        <v>100</v>
      </c>
      <c r="E85" s="103"/>
      <c r="F85" s="103"/>
      <c r="G85" s="103"/>
      <c r="H85" s="103">
        <v>0</v>
      </c>
      <c r="I85" s="92">
        <f t="shared" si="8"/>
        <v>100</v>
      </c>
    </row>
    <row r="86" spans="1:9" s="60" customFormat="1" ht="14.25">
      <c r="A86" s="59" t="s">
        <v>313</v>
      </c>
      <c r="B86" s="75">
        <v>423418</v>
      </c>
      <c r="C86" s="95" t="s">
        <v>137</v>
      </c>
      <c r="D86" s="103">
        <v>253</v>
      </c>
      <c r="E86" s="103"/>
      <c r="F86" s="103"/>
      <c r="G86" s="103"/>
      <c r="H86" s="103">
        <v>3347</v>
      </c>
      <c r="I86" s="92">
        <f t="shared" si="8"/>
        <v>3600</v>
      </c>
    </row>
    <row r="87" spans="1:9" s="60" customFormat="1" ht="24.75">
      <c r="A87" s="59" t="s">
        <v>314</v>
      </c>
      <c r="B87" s="75">
        <v>423419</v>
      </c>
      <c r="C87" s="95" t="s">
        <v>138</v>
      </c>
      <c r="D87" s="103">
        <v>3357</v>
      </c>
      <c r="E87" s="103"/>
      <c r="F87" s="103"/>
      <c r="G87" s="103"/>
      <c r="H87" s="103">
        <v>2043</v>
      </c>
      <c r="I87" s="92">
        <f t="shared" si="8"/>
        <v>5400</v>
      </c>
    </row>
    <row r="88" spans="1:9" s="60" customFormat="1" ht="14.25">
      <c r="A88" s="59" t="s">
        <v>315</v>
      </c>
      <c r="B88" s="75">
        <v>423422</v>
      </c>
      <c r="C88" s="95" t="s">
        <v>139</v>
      </c>
      <c r="D88" s="103">
        <v>1000</v>
      </c>
      <c r="E88" s="103"/>
      <c r="F88" s="103"/>
      <c r="G88" s="103">
        <v>2000</v>
      </c>
      <c r="H88" s="103">
        <v>2880</v>
      </c>
      <c r="I88" s="92">
        <f t="shared" si="8"/>
        <v>5880</v>
      </c>
    </row>
    <row r="89" spans="1:9" s="60" customFormat="1" ht="14.25">
      <c r="A89" s="59" t="s">
        <v>316</v>
      </c>
      <c r="B89" s="75">
        <v>423432</v>
      </c>
      <c r="C89" s="95" t="s">
        <v>140</v>
      </c>
      <c r="D89" s="103"/>
      <c r="E89" s="103"/>
      <c r="F89" s="103"/>
      <c r="G89" s="103"/>
      <c r="H89" s="103">
        <v>216</v>
      </c>
      <c r="I89" s="92">
        <f t="shared" si="8"/>
        <v>216</v>
      </c>
    </row>
    <row r="90" spans="1:9" s="60" customFormat="1" ht="14.25">
      <c r="A90" s="59" t="s">
        <v>317</v>
      </c>
      <c r="B90" s="75">
        <v>423521</v>
      </c>
      <c r="C90" s="95" t="s">
        <v>141</v>
      </c>
      <c r="D90" s="103"/>
      <c r="E90" s="103"/>
      <c r="F90" s="103"/>
      <c r="G90" s="103"/>
      <c r="H90" s="103">
        <v>725</v>
      </c>
      <c r="I90" s="92">
        <f t="shared" si="8"/>
        <v>725</v>
      </c>
    </row>
    <row r="91" spans="1:9" s="60" customFormat="1" ht="25.5">
      <c r="A91" s="59" t="s">
        <v>318</v>
      </c>
      <c r="B91" s="75">
        <v>423591</v>
      </c>
      <c r="C91" s="124" t="s">
        <v>142</v>
      </c>
      <c r="D91" s="103"/>
      <c r="E91" s="103"/>
      <c r="F91" s="103"/>
      <c r="G91" s="103"/>
      <c r="H91" s="103">
        <v>4859</v>
      </c>
      <c r="I91" s="92">
        <f t="shared" si="8"/>
        <v>4859</v>
      </c>
    </row>
    <row r="92" spans="1:9" s="60" customFormat="1" ht="14.25">
      <c r="A92" s="59" t="s">
        <v>319</v>
      </c>
      <c r="B92" s="75">
        <v>423592</v>
      </c>
      <c r="C92" s="95" t="s">
        <v>143</v>
      </c>
      <c r="D92" s="103">
        <v>232</v>
      </c>
      <c r="E92" s="103"/>
      <c r="F92" s="103"/>
      <c r="G92" s="103"/>
      <c r="H92" s="103">
        <v>856</v>
      </c>
      <c r="I92" s="92">
        <f t="shared" si="8"/>
        <v>1088</v>
      </c>
    </row>
    <row r="93" spans="1:9" s="60" customFormat="1" ht="14.25">
      <c r="A93" s="59" t="s">
        <v>320</v>
      </c>
      <c r="B93" s="75">
        <v>4235921</v>
      </c>
      <c r="C93" s="95" t="s">
        <v>144</v>
      </c>
      <c r="D93" s="103">
        <v>4000</v>
      </c>
      <c r="E93" s="103"/>
      <c r="F93" s="103"/>
      <c r="G93" s="103"/>
      <c r="H93" s="103">
        <v>0</v>
      </c>
      <c r="I93" s="92">
        <f t="shared" si="8"/>
        <v>4000</v>
      </c>
    </row>
    <row r="94" spans="1:9" s="60" customFormat="1" ht="14.25">
      <c r="A94" s="59" t="s">
        <v>321</v>
      </c>
      <c r="B94" s="75">
        <v>4235922</v>
      </c>
      <c r="C94" s="95" t="s">
        <v>145</v>
      </c>
      <c r="D94" s="103"/>
      <c r="E94" s="103"/>
      <c r="F94" s="103"/>
      <c r="G94" s="103"/>
      <c r="H94" s="103">
        <v>800</v>
      </c>
      <c r="I94" s="92">
        <f t="shared" si="8"/>
        <v>800</v>
      </c>
    </row>
    <row r="95" spans="1:9" s="60" customFormat="1" ht="14.25">
      <c r="A95" s="59" t="s">
        <v>322</v>
      </c>
      <c r="B95" s="75">
        <v>423593</v>
      </c>
      <c r="C95" s="95" t="s">
        <v>146</v>
      </c>
      <c r="D95" s="103">
        <v>450</v>
      </c>
      <c r="E95" s="103"/>
      <c r="F95" s="103"/>
      <c r="G95" s="103"/>
      <c r="H95" s="103">
        <v>138</v>
      </c>
      <c r="I95" s="92">
        <f t="shared" si="8"/>
        <v>588</v>
      </c>
    </row>
    <row r="96" spans="1:9" s="60" customFormat="1" ht="14.25">
      <c r="A96" s="59" t="s">
        <v>323</v>
      </c>
      <c r="B96" s="75">
        <v>423612</v>
      </c>
      <c r="C96" s="95" t="s">
        <v>147</v>
      </c>
      <c r="D96" s="103">
        <v>300</v>
      </c>
      <c r="E96" s="103"/>
      <c r="F96" s="103"/>
      <c r="G96" s="103"/>
      <c r="H96" s="103">
        <v>0</v>
      </c>
      <c r="I96" s="92">
        <f t="shared" si="8"/>
        <v>300</v>
      </c>
    </row>
    <row r="97" spans="1:9" s="60" customFormat="1" ht="14.25">
      <c r="A97" s="59" t="s">
        <v>324</v>
      </c>
      <c r="B97" s="75">
        <v>423711</v>
      </c>
      <c r="C97" s="95" t="s">
        <v>148</v>
      </c>
      <c r="D97" s="103"/>
      <c r="E97" s="103"/>
      <c r="F97" s="103"/>
      <c r="G97" s="103"/>
      <c r="H97" s="103">
        <v>950</v>
      </c>
      <c r="I97" s="92">
        <f t="shared" si="8"/>
        <v>950</v>
      </c>
    </row>
    <row r="98" spans="1:9" s="60" customFormat="1" ht="14.25">
      <c r="A98" s="59" t="s">
        <v>325</v>
      </c>
      <c r="B98" s="75">
        <v>423911</v>
      </c>
      <c r="C98" s="95" t="s">
        <v>149</v>
      </c>
      <c r="D98" s="103">
        <v>240</v>
      </c>
      <c r="E98" s="103"/>
      <c r="F98" s="103"/>
      <c r="G98" s="103"/>
      <c r="H98" s="103">
        <v>0</v>
      </c>
      <c r="I98" s="92">
        <f t="shared" si="8"/>
        <v>240</v>
      </c>
    </row>
    <row r="99" spans="1:9" s="60" customFormat="1" ht="14.25">
      <c r="A99" s="59" t="s">
        <v>326</v>
      </c>
      <c r="B99" s="75">
        <v>4239111</v>
      </c>
      <c r="C99" s="95" t="s">
        <v>150</v>
      </c>
      <c r="D99" s="103">
        <v>1140</v>
      </c>
      <c r="E99" s="103"/>
      <c r="F99" s="103"/>
      <c r="G99" s="103"/>
      <c r="H99" s="103">
        <v>1400</v>
      </c>
      <c r="I99" s="92">
        <f t="shared" si="8"/>
        <v>2540</v>
      </c>
    </row>
    <row r="100" spans="1:9" s="60" customFormat="1" ht="14.25">
      <c r="A100" s="59" t="s">
        <v>327</v>
      </c>
      <c r="B100" s="75">
        <v>4239112</v>
      </c>
      <c r="C100" s="95" t="s">
        <v>151</v>
      </c>
      <c r="D100" s="103">
        <v>200</v>
      </c>
      <c r="E100" s="103"/>
      <c r="F100" s="103"/>
      <c r="G100" s="103"/>
      <c r="H100" s="103">
        <v>188</v>
      </c>
      <c r="I100" s="92">
        <f t="shared" si="8"/>
        <v>388</v>
      </c>
    </row>
    <row r="101" spans="1:9" s="56" customFormat="1" ht="14.25">
      <c r="A101" s="58" t="s">
        <v>328</v>
      </c>
      <c r="B101" s="76">
        <v>424</v>
      </c>
      <c r="C101" s="93" t="s">
        <v>152</v>
      </c>
      <c r="D101" s="104">
        <f aca="true" t="shared" si="9" ref="D101:I101">D102+D103+D104+D105+D106</f>
        <v>1300</v>
      </c>
      <c r="E101" s="104">
        <f t="shared" si="9"/>
        <v>0</v>
      </c>
      <c r="F101" s="104">
        <f t="shared" si="9"/>
        <v>0</v>
      </c>
      <c r="G101" s="104">
        <f t="shared" si="9"/>
        <v>0</v>
      </c>
      <c r="H101" s="104">
        <f t="shared" si="9"/>
        <v>31312</v>
      </c>
      <c r="I101" s="164">
        <f t="shared" si="9"/>
        <v>32612</v>
      </c>
    </row>
    <row r="102" spans="1:9" s="60" customFormat="1" ht="14.25">
      <c r="A102" s="59" t="s">
        <v>329</v>
      </c>
      <c r="B102" s="75">
        <v>424341</v>
      </c>
      <c r="C102" s="95" t="s">
        <v>153</v>
      </c>
      <c r="D102" s="103">
        <v>600</v>
      </c>
      <c r="E102" s="103"/>
      <c r="F102" s="103"/>
      <c r="G102" s="103"/>
      <c r="H102" s="103">
        <v>3600</v>
      </c>
      <c r="I102" s="92">
        <f>D102+E102+F102+G102+H102</f>
        <v>4200</v>
      </c>
    </row>
    <row r="103" spans="1:9" s="60" customFormat="1" ht="14.25">
      <c r="A103" s="59" t="s">
        <v>330</v>
      </c>
      <c r="B103" s="75">
        <v>424351</v>
      </c>
      <c r="C103" s="124" t="s">
        <v>154</v>
      </c>
      <c r="D103" s="103"/>
      <c r="E103" s="103"/>
      <c r="F103" s="103"/>
      <c r="G103" s="103"/>
      <c r="H103" s="103">
        <v>360</v>
      </c>
      <c r="I103" s="92">
        <f>D103+E103+F103+G103+H103</f>
        <v>360</v>
      </c>
    </row>
    <row r="104" spans="1:9" s="60" customFormat="1" ht="14.25">
      <c r="A104" s="59" t="s">
        <v>331</v>
      </c>
      <c r="B104" s="75">
        <v>424911</v>
      </c>
      <c r="C104" s="95" t="s">
        <v>155</v>
      </c>
      <c r="D104" s="103">
        <v>700</v>
      </c>
      <c r="E104" s="103"/>
      <c r="F104" s="103"/>
      <c r="G104" s="103"/>
      <c r="H104" s="103">
        <v>288</v>
      </c>
      <c r="I104" s="92">
        <f>D104+E104+F104+G104+H104</f>
        <v>988</v>
      </c>
    </row>
    <row r="105" spans="1:9" s="60" customFormat="1" ht="14.25">
      <c r="A105" s="59" t="s">
        <v>428</v>
      </c>
      <c r="B105" s="75">
        <v>4249111</v>
      </c>
      <c r="C105" s="95" t="s">
        <v>437</v>
      </c>
      <c r="D105" s="103"/>
      <c r="E105" s="103"/>
      <c r="F105" s="103"/>
      <c r="G105" s="103"/>
      <c r="H105" s="103">
        <v>5064</v>
      </c>
      <c r="I105" s="92">
        <f>D105+E105+F105+G105+H105</f>
        <v>5064</v>
      </c>
    </row>
    <row r="106" spans="1:9" s="69" customFormat="1" ht="24.75">
      <c r="A106" s="68" t="s">
        <v>466</v>
      </c>
      <c r="B106" s="123">
        <v>4249117</v>
      </c>
      <c r="C106" s="137" t="s">
        <v>467</v>
      </c>
      <c r="D106" s="103"/>
      <c r="E106" s="103"/>
      <c r="F106" s="103">
        <v>0</v>
      </c>
      <c r="G106" s="103"/>
      <c r="H106" s="103">
        <v>22000</v>
      </c>
      <c r="I106" s="138">
        <f>D106+E106+F106+G106+H106</f>
        <v>22000</v>
      </c>
    </row>
    <row r="107" spans="1:9" s="56" customFormat="1" ht="14.25">
      <c r="A107" s="58" t="s">
        <v>332</v>
      </c>
      <c r="B107" s="76">
        <v>425</v>
      </c>
      <c r="C107" s="93" t="s">
        <v>156</v>
      </c>
      <c r="D107" s="104">
        <f aca="true" t="shared" si="10" ref="D107:I107">SUM(D108:D127)</f>
        <v>1173</v>
      </c>
      <c r="E107" s="104">
        <f t="shared" si="10"/>
        <v>0</v>
      </c>
      <c r="F107" s="104">
        <f t="shared" si="10"/>
        <v>0</v>
      </c>
      <c r="G107" s="104">
        <f t="shared" si="10"/>
        <v>0</v>
      </c>
      <c r="H107" s="104">
        <f t="shared" si="10"/>
        <v>16392</v>
      </c>
      <c r="I107" s="164">
        <f t="shared" si="10"/>
        <v>17565</v>
      </c>
    </row>
    <row r="108" spans="1:9" s="60" customFormat="1" ht="14.25">
      <c r="A108" s="59" t="s">
        <v>333</v>
      </c>
      <c r="B108" s="75">
        <v>425111</v>
      </c>
      <c r="C108" s="95" t="s">
        <v>157</v>
      </c>
      <c r="D108" s="91"/>
      <c r="E108" s="91"/>
      <c r="F108" s="91"/>
      <c r="G108" s="91"/>
      <c r="H108" s="125">
        <v>320</v>
      </c>
      <c r="I108" s="92">
        <f>D108+E108+F108+G108+H108</f>
        <v>320</v>
      </c>
    </row>
    <row r="109" spans="1:9" s="60" customFormat="1" ht="14.25">
      <c r="A109" s="59" t="s">
        <v>334</v>
      </c>
      <c r="B109" s="75">
        <v>425112</v>
      </c>
      <c r="C109" s="95" t="s">
        <v>158</v>
      </c>
      <c r="D109" s="91"/>
      <c r="E109" s="91"/>
      <c r="F109" s="91"/>
      <c r="G109" s="91"/>
      <c r="H109" s="125">
        <v>120</v>
      </c>
      <c r="I109" s="92">
        <f aca="true" t="shared" si="11" ref="I109:I127">D109+E109+F109+G109+H109</f>
        <v>120</v>
      </c>
    </row>
    <row r="110" spans="1:9" s="60" customFormat="1" ht="14.25">
      <c r="A110" s="59" t="s">
        <v>335</v>
      </c>
      <c r="B110" s="75">
        <v>425113</v>
      </c>
      <c r="C110" s="95" t="s">
        <v>159</v>
      </c>
      <c r="D110" s="91"/>
      <c r="E110" s="91"/>
      <c r="F110" s="91"/>
      <c r="G110" s="91"/>
      <c r="H110" s="125">
        <v>970</v>
      </c>
      <c r="I110" s="92">
        <f t="shared" si="11"/>
        <v>970</v>
      </c>
    </row>
    <row r="111" spans="1:9" s="60" customFormat="1" ht="14.25">
      <c r="A111" s="59" t="s">
        <v>336</v>
      </c>
      <c r="B111" s="75">
        <v>425114</v>
      </c>
      <c r="C111" s="124" t="s">
        <v>160</v>
      </c>
      <c r="D111" s="91"/>
      <c r="E111" s="91"/>
      <c r="F111" s="91"/>
      <c r="G111" s="91"/>
      <c r="H111" s="125">
        <v>520</v>
      </c>
      <c r="I111" s="92">
        <f t="shared" si="11"/>
        <v>520</v>
      </c>
    </row>
    <row r="112" spans="1:9" s="60" customFormat="1" ht="14.25">
      <c r="A112" s="59" t="s">
        <v>337</v>
      </c>
      <c r="B112" s="75">
        <v>425115</v>
      </c>
      <c r="C112" s="95" t="s">
        <v>161</v>
      </c>
      <c r="D112" s="91">
        <v>130</v>
      </c>
      <c r="E112" s="91"/>
      <c r="F112" s="91"/>
      <c r="G112" s="91"/>
      <c r="H112" s="91">
        <v>330</v>
      </c>
      <c r="I112" s="92">
        <f t="shared" si="11"/>
        <v>460</v>
      </c>
    </row>
    <row r="113" spans="1:9" s="60" customFormat="1" ht="14.25">
      <c r="A113" s="59" t="s">
        <v>338</v>
      </c>
      <c r="B113" s="75">
        <v>425116</v>
      </c>
      <c r="C113" s="95" t="s">
        <v>162</v>
      </c>
      <c r="D113" s="91"/>
      <c r="E113" s="91"/>
      <c r="F113" s="91"/>
      <c r="G113" s="91"/>
      <c r="H113" s="91">
        <v>120</v>
      </c>
      <c r="I113" s="92">
        <f t="shared" si="11"/>
        <v>120</v>
      </c>
    </row>
    <row r="114" spans="1:9" s="60" customFormat="1" ht="14.25">
      <c r="A114" s="59" t="s">
        <v>339</v>
      </c>
      <c r="B114" s="75">
        <v>425117</v>
      </c>
      <c r="C114" s="95" t="s">
        <v>163</v>
      </c>
      <c r="D114" s="91"/>
      <c r="E114" s="91"/>
      <c r="F114" s="91"/>
      <c r="G114" s="91"/>
      <c r="H114" s="91">
        <v>400</v>
      </c>
      <c r="I114" s="92">
        <f t="shared" si="11"/>
        <v>400</v>
      </c>
    </row>
    <row r="115" spans="1:9" s="60" customFormat="1" ht="14.25">
      <c r="A115" s="59" t="s">
        <v>340</v>
      </c>
      <c r="B115" s="75">
        <v>425118</v>
      </c>
      <c r="C115" s="95" t="s">
        <v>164</v>
      </c>
      <c r="D115" s="91">
        <v>64</v>
      </c>
      <c r="E115" s="91"/>
      <c r="F115" s="91"/>
      <c r="G115" s="91"/>
      <c r="H115" s="91">
        <v>76</v>
      </c>
      <c r="I115" s="92">
        <f t="shared" si="11"/>
        <v>140</v>
      </c>
    </row>
    <row r="116" spans="1:9" s="60" customFormat="1" ht="14.25">
      <c r="A116" s="59" t="s">
        <v>341</v>
      </c>
      <c r="B116" s="75">
        <v>425119</v>
      </c>
      <c r="C116" s="95" t="s">
        <v>165</v>
      </c>
      <c r="D116" s="91">
        <v>124</v>
      </c>
      <c r="E116" s="91"/>
      <c r="F116" s="91"/>
      <c r="G116" s="91"/>
      <c r="H116" s="91">
        <v>366</v>
      </c>
      <c r="I116" s="92">
        <f t="shared" si="11"/>
        <v>490</v>
      </c>
    </row>
    <row r="117" spans="1:9" s="60" customFormat="1" ht="14.25">
      <c r="A117" s="59" t="s">
        <v>342</v>
      </c>
      <c r="B117" s="75">
        <v>425211</v>
      </c>
      <c r="C117" s="95" t="s">
        <v>166</v>
      </c>
      <c r="D117" s="91">
        <v>170</v>
      </c>
      <c r="E117" s="91"/>
      <c r="F117" s="91"/>
      <c r="G117" s="91"/>
      <c r="H117" s="91">
        <v>1030</v>
      </c>
      <c r="I117" s="92">
        <f t="shared" si="11"/>
        <v>1200</v>
      </c>
    </row>
    <row r="118" spans="1:9" s="60" customFormat="1" ht="14.25">
      <c r="A118" s="59" t="s">
        <v>343</v>
      </c>
      <c r="B118" s="75">
        <v>425221</v>
      </c>
      <c r="C118" s="95" t="s">
        <v>167</v>
      </c>
      <c r="D118" s="91"/>
      <c r="E118" s="91"/>
      <c r="F118" s="91"/>
      <c r="G118" s="91"/>
      <c r="H118" s="91">
        <v>380</v>
      </c>
      <c r="I118" s="92">
        <f t="shared" si="11"/>
        <v>380</v>
      </c>
    </row>
    <row r="119" spans="1:9" s="60" customFormat="1" ht="14.25">
      <c r="A119" s="59" t="s">
        <v>344</v>
      </c>
      <c r="B119" s="75">
        <v>425222</v>
      </c>
      <c r="C119" s="95" t="s">
        <v>168</v>
      </c>
      <c r="D119" s="91">
        <v>44</v>
      </c>
      <c r="E119" s="91"/>
      <c r="F119" s="91"/>
      <c r="G119" s="91"/>
      <c r="H119" s="91">
        <v>201</v>
      </c>
      <c r="I119" s="92">
        <f t="shared" si="11"/>
        <v>245</v>
      </c>
    </row>
    <row r="120" spans="1:9" s="60" customFormat="1" ht="14.25">
      <c r="A120" s="59" t="s">
        <v>345</v>
      </c>
      <c r="B120" s="75">
        <v>425223</v>
      </c>
      <c r="C120" s="95" t="s">
        <v>169</v>
      </c>
      <c r="D120" s="91">
        <v>5</v>
      </c>
      <c r="E120" s="91"/>
      <c r="F120" s="91"/>
      <c r="G120" s="91"/>
      <c r="H120" s="91">
        <v>235</v>
      </c>
      <c r="I120" s="92">
        <f t="shared" si="11"/>
        <v>240</v>
      </c>
    </row>
    <row r="121" spans="1:9" s="60" customFormat="1" ht="24.75">
      <c r="A121" s="59" t="s">
        <v>346</v>
      </c>
      <c r="B121" s="75">
        <v>425225</v>
      </c>
      <c r="C121" s="95" t="s">
        <v>170</v>
      </c>
      <c r="D121" s="91"/>
      <c r="E121" s="91"/>
      <c r="F121" s="91"/>
      <c r="G121" s="91"/>
      <c r="H121" s="91">
        <v>120</v>
      </c>
      <c r="I121" s="92">
        <f t="shared" si="11"/>
        <v>120</v>
      </c>
    </row>
    <row r="122" spans="1:9" s="60" customFormat="1" ht="14.25">
      <c r="A122" s="59" t="s">
        <v>347</v>
      </c>
      <c r="B122" s="75">
        <v>425227</v>
      </c>
      <c r="C122" s="95" t="s">
        <v>171</v>
      </c>
      <c r="D122" s="91"/>
      <c r="E122" s="91"/>
      <c r="F122" s="91"/>
      <c r="G122" s="91"/>
      <c r="H122" s="91">
        <v>120</v>
      </c>
      <c r="I122" s="92">
        <f t="shared" si="11"/>
        <v>120</v>
      </c>
    </row>
    <row r="123" spans="1:9" s="60" customFormat="1" ht="14.25">
      <c r="A123" s="59" t="s">
        <v>348</v>
      </c>
      <c r="B123" s="75">
        <v>425229</v>
      </c>
      <c r="C123" s="95" t="s">
        <v>172</v>
      </c>
      <c r="D123" s="91"/>
      <c r="E123" s="91"/>
      <c r="F123" s="91"/>
      <c r="G123" s="91"/>
      <c r="H123" s="91">
        <v>680</v>
      </c>
      <c r="I123" s="92">
        <f t="shared" si="11"/>
        <v>680</v>
      </c>
    </row>
    <row r="124" spans="1:9" s="60" customFormat="1" ht="14.25">
      <c r="A124" s="59" t="s">
        <v>349</v>
      </c>
      <c r="B124" s="75">
        <v>425252</v>
      </c>
      <c r="C124" s="95" t="s">
        <v>173</v>
      </c>
      <c r="D124" s="91">
        <v>476</v>
      </c>
      <c r="E124" s="91"/>
      <c r="F124" s="91"/>
      <c r="G124" s="91"/>
      <c r="H124" s="91">
        <v>6124</v>
      </c>
      <c r="I124" s="92">
        <f t="shared" si="11"/>
        <v>6600</v>
      </c>
    </row>
    <row r="125" spans="1:9" s="60" customFormat="1" ht="24.75">
      <c r="A125" s="59" t="s">
        <v>350</v>
      </c>
      <c r="B125" s="75">
        <v>425253</v>
      </c>
      <c r="C125" s="95" t="s">
        <v>174</v>
      </c>
      <c r="D125" s="91"/>
      <c r="E125" s="91"/>
      <c r="F125" s="91"/>
      <c r="G125" s="91"/>
      <c r="H125" s="91">
        <v>3000</v>
      </c>
      <c r="I125" s="92">
        <f t="shared" si="11"/>
        <v>3000</v>
      </c>
    </row>
    <row r="126" spans="1:9" s="60" customFormat="1" ht="14.25">
      <c r="A126" s="59" t="s">
        <v>351</v>
      </c>
      <c r="B126" s="75">
        <v>425281</v>
      </c>
      <c r="C126" s="95" t="s">
        <v>175</v>
      </c>
      <c r="D126" s="91">
        <v>160</v>
      </c>
      <c r="E126" s="91"/>
      <c r="F126" s="91"/>
      <c r="G126" s="91"/>
      <c r="H126" s="91">
        <v>800</v>
      </c>
      <c r="I126" s="92">
        <f t="shared" si="11"/>
        <v>960</v>
      </c>
    </row>
    <row r="127" spans="1:9" s="60" customFormat="1" ht="14.25">
      <c r="A127" s="59" t="s">
        <v>352</v>
      </c>
      <c r="B127" s="75">
        <v>425291</v>
      </c>
      <c r="C127" s="95" t="s">
        <v>176</v>
      </c>
      <c r="D127" s="91"/>
      <c r="E127" s="91"/>
      <c r="F127" s="91"/>
      <c r="G127" s="91"/>
      <c r="H127" s="91">
        <v>480</v>
      </c>
      <c r="I127" s="92">
        <f t="shared" si="11"/>
        <v>480</v>
      </c>
    </row>
    <row r="128" spans="1:9" s="56" customFormat="1" ht="14.25">
      <c r="A128" s="58" t="s">
        <v>353</v>
      </c>
      <c r="B128" s="76">
        <v>426</v>
      </c>
      <c r="C128" s="93" t="s">
        <v>177</v>
      </c>
      <c r="D128" s="104">
        <f>D129+D130+D131+D132+D133+D134+D135+D136+D137+D138+D139+D140+D141+D142+D143+D144+D145+D146+D147+D148+D149+D150+D151+D152+D153+D154+D155+D156+D157+D158+D159+D160+D161+D162+D163+D164+D165+D166+D167+D168+D169+D170</f>
        <v>468084</v>
      </c>
      <c r="E128" s="104">
        <f>E129+E130+E131+E132+E133+E134+E135+E136+E137+E138+E139+E140+E141+E142+E143+E144+E145+E146+E147+E148+E149+E150+E152+E151+E153+E154+E155+E156+E157+E158+E159+E160+E161+E162+E163+E164+E165+E166+E167+E168+E169+E170</f>
        <v>0</v>
      </c>
      <c r="F128" s="104">
        <f>F129+F130+F131+F132+F133+F134+F135+F136+F137+F138+F139+F140+F141+F142+F143+F144+F145+F146+F147+F148+F149+F150+F151+F152+F153+F154+F155+F156+F157+F158+F159+F160+F161+F162+F163+F164+F165+F166+F167+F168+F169+F170</f>
        <v>2423096</v>
      </c>
      <c r="G128" s="104">
        <f>G129+G130+G131+G132+G133+G134+G135+G136+G137+G138+G139+G140+G141+G142+G143+G144+G146+G145</f>
        <v>100</v>
      </c>
      <c r="H128" s="104">
        <f>H129+H130+H131+H132+H133+H134+H135+H136+H137+H138+H139+H140+H141+H142+H143+H144+H146+H147+H148+H149+H150+H151+H152+H153+H154+H155+H156+H157+H158+H159+H160+H161+H162+H163+H164+H165+H166+H167+H168+H169+H170</f>
        <v>42660</v>
      </c>
      <c r="I128" s="164">
        <f>I129+I130+I131+I132+I133+I134+I135+I136+I137+I138+I139+I140+I141+I142+I143+I144+I145+I146+I147+I148+I149+I150+I151+I152+I153+I154+I155+I156+I157+I158+I159+I160+I161+I162+I163+I164+I165+I166+I167+I168+I169+I170</f>
        <v>2934797</v>
      </c>
    </row>
    <row r="129" spans="1:9" s="60" customFormat="1" ht="14.25">
      <c r="A129" s="59" t="s">
        <v>354</v>
      </c>
      <c r="B129" s="75">
        <v>426111</v>
      </c>
      <c r="C129" s="95" t="s">
        <v>178</v>
      </c>
      <c r="D129" s="103">
        <v>2026</v>
      </c>
      <c r="E129" s="103"/>
      <c r="F129" s="91"/>
      <c r="G129" s="91">
        <v>100</v>
      </c>
      <c r="H129" s="91">
        <v>2094</v>
      </c>
      <c r="I129" s="92">
        <f>D129+E129+F129+G129+H129</f>
        <v>4220</v>
      </c>
    </row>
    <row r="130" spans="1:9" s="60" customFormat="1" ht="14.25">
      <c r="A130" s="59" t="s">
        <v>355</v>
      </c>
      <c r="B130" s="75">
        <v>426121</v>
      </c>
      <c r="C130" s="124" t="s">
        <v>179</v>
      </c>
      <c r="D130" s="103">
        <v>180</v>
      </c>
      <c r="E130" s="103"/>
      <c r="F130" s="91"/>
      <c r="G130" s="91"/>
      <c r="H130" s="91">
        <v>250</v>
      </c>
      <c r="I130" s="92">
        <f aca="true" t="shared" si="12" ref="I130:I170">D130+E130+F130+G130+H130</f>
        <v>430</v>
      </c>
    </row>
    <row r="131" spans="1:9" s="60" customFormat="1" ht="14.25">
      <c r="A131" s="59" t="s">
        <v>356</v>
      </c>
      <c r="B131" s="75">
        <v>426124</v>
      </c>
      <c r="C131" s="95" t="s">
        <v>180</v>
      </c>
      <c r="D131" s="103">
        <v>470</v>
      </c>
      <c r="E131" s="103"/>
      <c r="F131" s="91"/>
      <c r="G131" s="91"/>
      <c r="H131" s="91"/>
      <c r="I131" s="92">
        <f t="shared" si="12"/>
        <v>470</v>
      </c>
    </row>
    <row r="132" spans="1:9" s="60" customFormat="1" ht="38.25">
      <c r="A132" s="59" t="s">
        <v>357</v>
      </c>
      <c r="B132" s="75">
        <v>426191</v>
      </c>
      <c r="C132" s="126" t="s">
        <v>438</v>
      </c>
      <c r="D132" s="103">
        <v>100</v>
      </c>
      <c r="E132" s="103"/>
      <c r="F132" s="91">
        <v>100</v>
      </c>
      <c r="G132" s="91"/>
      <c r="H132" s="91">
        <v>100</v>
      </c>
      <c r="I132" s="92">
        <f t="shared" si="12"/>
        <v>300</v>
      </c>
    </row>
    <row r="133" spans="1:9" s="60" customFormat="1" ht="14.25">
      <c r="A133" s="59" t="s">
        <v>358</v>
      </c>
      <c r="B133" s="75">
        <v>426211</v>
      </c>
      <c r="C133" s="95" t="s">
        <v>181</v>
      </c>
      <c r="D133" s="103"/>
      <c r="E133" s="103"/>
      <c r="F133" s="91"/>
      <c r="G133" s="91"/>
      <c r="H133" s="91">
        <v>60</v>
      </c>
      <c r="I133" s="92">
        <f t="shared" si="12"/>
        <v>60</v>
      </c>
    </row>
    <row r="134" spans="1:9" s="60" customFormat="1" ht="14.25">
      <c r="A134" s="59" t="s">
        <v>359</v>
      </c>
      <c r="B134" s="75">
        <v>426221</v>
      </c>
      <c r="C134" s="95" t="s">
        <v>182</v>
      </c>
      <c r="D134" s="103"/>
      <c r="E134" s="103"/>
      <c r="F134" s="91"/>
      <c r="G134" s="91"/>
      <c r="H134" s="91">
        <v>100</v>
      </c>
      <c r="I134" s="92">
        <f t="shared" si="12"/>
        <v>100</v>
      </c>
    </row>
    <row r="135" spans="1:9" s="60" customFormat="1" ht="14.25">
      <c r="A135" s="59" t="s">
        <v>360</v>
      </c>
      <c r="B135" s="75">
        <v>426311</v>
      </c>
      <c r="C135" s="95" t="s">
        <v>183</v>
      </c>
      <c r="D135" s="103">
        <v>200</v>
      </c>
      <c r="E135" s="103"/>
      <c r="F135" s="91"/>
      <c r="G135" s="91"/>
      <c r="H135" s="91">
        <v>220</v>
      </c>
      <c r="I135" s="92">
        <f t="shared" si="12"/>
        <v>420</v>
      </c>
    </row>
    <row r="136" spans="1:9" s="60" customFormat="1" ht="14.25">
      <c r="A136" s="59" t="s">
        <v>361</v>
      </c>
      <c r="B136" s="75">
        <v>426312</v>
      </c>
      <c r="C136" s="95" t="s">
        <v>184</v>
      </c>
      <c r="D136" s="103">
        <v>200</v>
      </c>
      <c r="E136" s="103"/>
      <c r="F136" s="91"/>
      <c r="G136" s="91"/>
      <c r="H136" s="91">
        <v>196</v>
      </c>
      <c r="I136" s="92">
        <f t="shared" si="12"/>
        <v>396</v>
      </c>
    </row>
    <row r="137" spans="1:9" s="69" customFormat="1" ht="14.25">
      <c r="A137" s="68" t="s">
        <v>362</v>
      </c>
      <c r="B137" s="123">
        <v>426411</v>
      </c>
      <c r="C137" s="137" t="s">
        <v>185</v>
      </c>
      <c r="D137" s="103">
        <v>1000</v>
      </c>
      <c r="E137" s="103"/>
      <c r="F137" s="103">
        <v>560</v>
      </c>
      <c r="G137" s="103"/>
      <c r="H137" s="103">
        <v>1340</v>
      </c>
      <c r="I137" s="138">
        <f t="shared" si="12"/>
        <v>2900</v>
      </c>
    </row>
    <row r="138" spans="1:9" s="69" customFormat="1" ht="14.25">
      <c r="A138" s="68" t="s">
        <v>363</v>
      </c>
      <c r="B138" s="123">
        <v>426413</v>
      </c>
      <c r="C138" s="137" t="s">
        <v>186</v>
      </c>
      <c r="D138" s="103"/>
      <c r="E138" s="103"/>
      <c r="F138" s="103"/>
      <c r="G138" s="103"/>
      <c r="H138" s="103">
        <v>360</v>
      </c>
      <c r="I138" s="138">
        <f t="shared" si="12"/>
        <v>360</v>
      </c>
    </row>
    <row r="139" spans="1:9" s="69" customFormat="1" ht="14.25">
      <c r="A139" s="68" t="s">
        <v>364</v>
      </c>
      <c r="B139" s="123">
        <v>426491</v>
      </c>
      <c r="C139" s="137" t="s">
        <v>187</v>
      </c>
      <c r="D139" s="103">
        <v>400</v>
      </c>
      <c r="E139" s="103"/>
      <c r="F139" s="103"/>
      <c r="G139" s="103"/>
      <c r="H139" s="103">
        <v>60</v>
      </c>
      <c r="I139" s="138">
        <f t="shared" si="12"/>
        <v>460</v>
      </c>
    </row>
    <row r="140" spans="1:9" s="69" customFormat="1" ht="14.25">
      <c r="A140" s="68" t="s">
        <v>365</v>
      </c>
      <c r="B140" s="123">
        <v>426531</v>
      </c>
      <c r="C140" s="139" t="s">
        <v>188</v>
      </c>
      <c r="D140" s="103"/>
      <c r="E140" s="103"/>
      <c r="F140" s="103"/>
      <c r="G140" s="103"/>
      <c r="H140" s="103">
        <v>250</v>
      </c>
      <c r="I140" s="138">
        <f t="shared" si="12"/>
        <v>250</v>
      </c>
    </row>
    <row r="141" spans="1:9" s="69" customFormat="1" ht="14.25">
      <c r="A141" s="68" t="s">
        <v>366</v>
      </c>
      <c r="B141" s="123">
        <v>426541</v>
      </c>
      <c r="C141" s="139" t="s">
        <v>189</v>
      </c>
      <c r="D141" s="103"/>
      <c r="E141" s="103"/>
      <c r="F141" s="103"/>
      <c r="G141" s="103"/>
      <c r="H141" s="103">
        <v>350</v>
      </c>
      <c r="I141" s="138">
        <f t="shared" si="12"/>
        <v>350</v>
      </c>
    </row>
    <row r="142" spans="1:9" s="69" customFormat="1" ht="14.25">
      <c r="A142" s="68" t="s">
        <v>367</v>
      </c>
      <c r="B142" s="123">
        <v>426591</v>
      </c>
      <c r="C142" s="139" t="s">
        <v>190</v>
      </c>
      <c r="D142" s="103"/>
      <c r="E142" s="103"/>
      <c r="F142" s="103"/>
      <c r="G142" s="103"/>
      <c r="H142" s="103">
        <v>333</v>
      </c>
      <c r="I142" s="138">
        <f t="shared" si="12"/>
        <v>333</v>
      </c>
    </row>
    <row r="143" spans="1:9" s="69" customFormat="1" ht="14.25">
      <c r="A143" s="68" t="s">
        <v>368</v>
      </c>
      <c r="B143" s="123">
        <v>426711</v>
      </c>
      <c r="C143" s="137" t="s">
        <v>191</v>
      </c>
      <c r="D143" s="103">
        <v>1000</v>
      </c>
      <c r="E143" s="103"/>
      <c r="F143" s="103">
        <v>170</v>
      </c>
      <c r="G143" s="103"/>
      <c r="H143" s="103">
        <v>630</v>
      </c>
      <c r="I143" s="138">
        <f t="shared" si="12"/>
        <v>1800</v>
      </c>
    </row>
    <row r="144" spans="1:9" s="69" customFormat="1" ht="14.25">
      <c r="A144" s="68" t="s">
        <v>369</v>
      </c>
      <c r="B144" s="123">
        <v>4267111</v>
      </c>
      <c r="C144" s="137" t="s">
        <v>192</v>
      </c>
      <c r="D144" s="103">
        <v>7</v>
      </c>
      <c r="E144" s="103"/>
      <c r="F144" s="103">
        <v>593</v>
      </c>
      <c r="G144" s="103"/>
      <c r="H144" s="103">
        <v>1200</v>
      </c>
      <c r="I144" s="138">
        <f t="shared" si="12"/>
        <v>1800</v>
      </c>
    </row>
    <row r="145" spans="1:9" s="69" customFormat="1" ht="14.25">
      <c r="A145" s="68" t="s">
        <v>370</v>
      </c>
      <c r="B145" s="123">
        <v>4267112</v>
      </c>
      <c r="C145" s="137" t="s">
        <v>193</v>
      </c>
      <c r="D145" s="103">
        <v>222</v>
      </c>
      <c r="E145" s="103"/>
      <c r="F145" s="103">
        <v>321</v>
      </c>
      <c r="G145" s="103"/>
      <c r="H145" s="103">
        <v>57</v>
      </c>
      <c r="I145" s="138">
        <f t="shared" si="12"/>
        <v>600</v>
      </c>
    </row>
    <row r="146" spans="1:9" s="69" customFormat="1" ht="14.25">
      <c r="A146" s="68" t="s">
        <v>371</v>
      </c>
      <c r="B146" s="123">
        <v>426721</v>
      </c>
      <c r="C146" s="139" t="s">
        <v>194</v>
      </c>
      <c r="D146" s="103">
        <v>20055</v>
      </c>
      <c r="E146" s="103"/>
      <c r="F146" s="103">
        <v>8584</v>
      </c>
      <c r="G146" s="103"/>
      <c r="H146" s="103">
        <v>5166</v>
      </c>
      <c r="I146" s="138">
        <f t="shared" si="12"/>
        <v>33805</v>
      </c>
    </row>
    <row r="147" spans="1:9" s="69" customFormat="1" ht="14.25">
      <c r="A147" s="68" t="s">
        <v>372</v>
      </c>
      <c r="B147" s="123">
        <v>426741</v>
      </c>
      <c r="C147" s="139" t="s">
        <v>196</v>
      </c>
      <c r="D147" s="103"/>
      <c r="E147" s="103"/>
      <c r="F147" s="103"/>
      <c r="G147" s="103"/>
      <c r="H147" s="103">
        <v>14400</v>
      </c>
      <c r="I147" s="138">
        <f>D147+E147+F147+G147+H147</f>
        <v>14400</v>
      </c>
    </row>
    <row r="148" spans="1:9" s="69" customFormat="1" ht="38.25">
      <c r="A148" s="68" t="s">
        <v>373</v>
      </c>
      <c r="B148" s="123">
        <v>4267411</v>
      </c>
      <c r="C148" s="139" t="s">
        <v>468</v>
      </c>
      <c r="D148" s="103">
        <v>432878</v>
      </c>
      <c r="E148" s="103"/>
      <c r="F148" s="103"/>
      <c r="G148" s="103"/>
      <c r="H148" s="103"/>
      <c r="I148" s="138">
        <f>D148+E148+F148+G148+H148</f>
        <v>432878</v>
      </c>
    </row>
    <row r="149" spans="1:9" s="69" customFormat="1" ht="25.5">
      <c r="A149" s="68" t="s">
        <v>374</v>
      </c>
      <c r="B149" s="123">
        <v>426751</v>
      </c>
      <c r="C149" s="139" t="s">
        <v>195</v>
      </c>
      <c r="D149" s="103"/>
      <c r="E149" s="103"/>
      <c r="F149" s="103">
        <v>2406447</v>
      </c>
      <c r="G149" s="103"/>
      <c r="H149" s="103"/>
      <c r="I149" s="138">
        <f t="shared" si="12"/>
        <v>2406447</v>
      </c>
    </row>
    <row r="150" spans="1:9" s="69" customFormat="1" ht="14.25">
      <c r="A150" s="68" t="s">
        <v>375</v>
      </c>
      <c r="B150" s="123">
        <v>4267511</v>
      </c>
      <c r="C150" s="139" t="s">
        <v>197</v>
      </c>
      <c r="D150" s="103"/>
      <c r="E150" s="103"/>
      <c r="F150" s="103"/>
      <c r="G150" s="103"/>
      <c r="H150" s="103">
        <v>350</v>
      </c>
      <c r="I150" s="138">
        <f t="shared" si="12"/>
        <v>350</v>
      </c>
    </row>
    <row r="151" spans="1:9" s="69" customFormat="1" ht="56.25" customHeight="1">
      <c r="A151" s="68" t="s">
        <v>376</v>
      </c>
      <c r="B151" s="123">
        <v>426791</v>
      </c>
      <c r="C151" s="139" t="s">
        <v>198</v>
      </c>
      <c r="D151" s="103">
        <v>500</v>
      </c>
      <c r="E151" s="103"/>
      <c r="F151" s="103">
        <v>1683</v>
      </c>
      <c r="G151" s="103"/>
      <c r="H151" s="103">
        <v>2017</v>
      </c>
      <c r="I151" s="138">
        <f>D151+E151+F151+G151+H151</f>
        <v>4200</v>
      </c>
    </row>
    <row r="152" spans="1:9" s="69" customFormat="1" ht="14.25">
      <c r="A152" s="68" t="s">
        <v>377</v>
      </c>
      <c r="B152" s="123">
        <v>4267911</v>
      </c>
      <c r="C152" s="137" t="s">
        <v>199</v>
      </c>
      <c r="D152" s="103">
        <v>1800</v>
      </c>
      <c r="E152" s="103"/>
      <c r="F152" s="103"/>
      <c r="G152" s="103"/>
      <c r="H152" s="103">
        <v>360</v>
      </c>
      <c r="I152" s="138">
        <f t="shared" si="12"/>
        <v>2160</v>
      </c>
    </row>
    <row r="153" spans="1:9" s="69" customFormat="1" ht="14.25">
      <c r="A153" s="68" t="s">
        <v>378</v>
      </c>
      <c r="B153" s="123">
        <v>4267912</v>
      </c>
      <c r="C153" s="137" t="s">
        <v>200</v>
      </c>
      <c r="D153" s="103"/>
      <c r="E153" s="103"/>
      <c r="F153" s="103"/>
      <c r="G153" s="103"/>
      <c r="H153" s="103"/>
      <c r="I153" s="138">
        <f t="shared" si="12"/>
        <v>0</v>
      </c>
    </row>
    <row r="154" spans="1:9" s="69" customFormat="1" ht="14.25">
      <c r="A154" s="68" t="s">
        <v>379</v>
      </c>
      <c r="B154" s="123">
        <v>4267913</v>
      </c>
      <c r="C154" s="137" t="s">
        <v>201</v>
      </c>
      <c r="D154" s="103">
        <v>211</v>
      </c>
      <c r="E154" s="103"/>
      <c r="F154" s="103"/>
      <c r="G154" s="103"/>
      <c r="H154" s="103">
        <v>389</v>
      </c>
      <c r="I154" s="138">
        <f t="shared" si="12"/>
        <v>600</v>
      </c>
    </row>
    <row r="155" spans="1:9" s="69" customFormat="1" ht="14.25">
      <c r="A155" s="68" t="s">
        <v>380</v>
      </c>
      <c r="B155" s="123">
        <v>4267914</v>
      </c>
      <c r="C155" s="137" t="s">
        <v>202</v>
      </c>
      <c r="D155" s="103">
        <v>283</v>
      </c>
      <c r="E155" s="103"/>
      <c r="F155" s="103">
        <v>200</v>
      </c>
      <c r="G155" s="103"/>
      <c r="H155" s="103">
        <v>117</v>
      </c>
      <c r="I155" s="138">
        <f t="shared" si="12"/>
        <v>600</v>
      </c>
    </row>
    <row r="156" spans="1:9" s="69" customFormat="1" ht="24.75">
      <c r="A156" s="68" t="s">
        <v>381</v>
      </c>
      <c r="B156" s="123">
        <v>4267915</v>
      </c>
      <c r="C156" s="137" t="s">
        <v>439</v>
      </c>
      <c r="D156" s="103">
        <v>1002</v>
      </c>
      <c r="E156" s="103"/>
      <c r="F156" s="103"/>
      <c r="G156" s="103"/>
      <c r="H156" s="103">
        <v>98</v>
      </c>
      <c r="I156" s="138">
        <f t="shared" si="12"/>
        <v>1100</v>
      </c>
    </row>
    <row r="157" spans="1:9" s="69" customFormat="1" ht="14.25">
      <c r="A157" s="68" t="s">
        <v>382</v>
      </c>
      <c r="B157" s="123">
        <v>4267916</v>
      </c>
      <c r="C157" s="137" t="s">
        <v>203</v>
      </c>
      <c r="D157" s="103">
        <v>400</v>
      </c>
      <c r="E157" s="103"/>
      <c r="F157" s="103">
        <v>1513</v>
      </c>
      <c r="G157" s="103"/>
      <c r="H157" s="103">
        <v>2187</v>
      </c>
      <c r="I157" s="138">
        <f t="shared" si="12"/>
        <v>4100</v>
      </c>
    </row>
    <row r="158" spans="1:9" s="69" customFormat="1" ht="14.25">
      <c r="A158" s="68" t="s">
        <v>383</v>
      </c>
      <c r="B158" s="123">
        <v>4267917</v>
      </c>
      <c r="C158" s="137" t="s">
        <v>204</v>
      </c>
      <c r="D158" s="103">
        <v>2500</v>
      </c>
      <c r="E158" s="103"/>
      <c r="F158" s="103">
        <v>2863</v>
      </c>
      <c r="G158" s="103"/>
      <c r="H158" s="103">
        <v>5437</v>
      </c>
      <c r="I158" s="138">
        <f t="shared" si="12"/>
        <v>10800</v>
      </c>
    </row>
    <row r="159" spans="1:9" s="69" customFormat="1" ht="14.25">
      <c r="A159" s="68" t="s">
        <v>384</v>
      </c>
      <c r="B159" s="123">
        <v>426811</v>
      </c>
      <c r="C159" s="137" t="s">
        <v>205</v>
      </c>
      <c r="D159" s="103">
        <v>500</v>
      </c>
      <c r="E159" s="103"/>
      <c r="F159" s="103"/>
      <c r="G159" s="103"/>
      <c r="H159" s="103">
        <v>460</v>
      </c>
      <c r="I159" s="138">
        <f t="shared" si="12"/>
        <v>960</v>
      </c>
    </row>
    <row r="160" spans="1:9" s="69" customFormat="1" ht="25.5">
      <c r="A160" s="68" t="s">
        <v>385</v>
      </c>
      <c r="B160" s="123">
        <v>426812</v>
      </c>
      <c r="C160" s="139" t="s">
        <v>206</v>
      </c>
      <c r="D160" s="103"/>
      <c r="E160" s="103"/>
      <c r="F160" s="103"/>
      <c r="G160" s="103"/>
      <c r="H160" s="103">
        <v>0</v>
      </c>
      <c r="I160" s="138">
        <f t="shared" si="12"/>
        <v>0</v>
      </c>
    </row>
    <row r="161" spans="1:9" s="60" customFormat="1" ht="14.25">
      <c r="A161" s="68" t="s">
        <v>386</v>
      </c>
      <c r="B161" s="75">
        <v>426819</v>
      </c>
      <c r="C161" s="124" t="s">
        <v>207</v>
      </c>
      <c r="D161" s="103"/>
      <c r="E161" s="103"/>
      <c r="F161" s="103"/>
      <c r="G161" s="103"/>
      <c r="H161" s="103">
        <v>0</v>
      </c>
      <c r="I161" s="92">
        <f t="shared" si="12"/>
        <v>0</v>
      </c>
    </row>
    <row r="162" spans="1:9" s="60" customFormat="1" ht="14.25">
      <c r="A162" s="68" t="s">
        <v>387</v>
      </c>
      <c r="B162" s="75">
        <v>426821</v>
      </c>
      <c r="C162" s="127" t="s">
        <v>208</v>
      </c>
      <c r="D162" s="103"/>
      <c r="E162" s="103"/>
      <c r="F162" s="103"/>
      <c r="G162" s="103">
        <v>800</v>
      </c>
      <c r="H162" s="103">
        <v>1760</v>
      </c>
      <c r="I162" s="92">
        <f t="shared" si="12"/>
        <v>2560</v>
      </c>
    </row>
    <row r="163" spans="1:9" s="60" customFormat="1" ht="24.75">
      <c r="A163" s="68" t="s">
        <v>388</v>
      </c>
      <c r="B163" s="75">
        <v>426822</v>
      </c>
      <c r="C163" s="127" t="s">
        <v>209</v>
      </c>
      <c r="D163" s="103">
        <v>600</v>
      </c>
      <c r="E163" s="103"/>
      <c r="F163" s="103"/>
      <c r="G163" s="103"/>
      <c r="H163" s="103">
        <v>760</v>
      </c>
      <c r="I163" s="92">
        <f t="shared" si="12"/>
        <v>1360</v>
      </c>
    </row>
    <row r="164" spans="1:9" s="60" customFormat="1" ht="24.75">
      <c r="A164" s="68" t="s">
        <v>389</v>
      </c>
      <c r="B164" s="75">
        <v>426829</v>
      </c>
      <c r="C164" s="127" t="s">
        <v>440</v>
      </c>
      <c r="D164" s="103">
        <v>100</v>
      </c>
      <c r="E164" s="103"/>
      <c r="F164" s="103"/>
      <c r="G164" s="103"/>
      <c r="H164" s="103">
        <v>0</v>
      </c>
      <c r="I164" s="92">
        <f t="shared" si="12"/>
        <v>100</v>
      </c>
    </row>
    <row r="165" spans="1:9" s="60" customFormat="1" ht="24.75">
      <c r="A165" s="68" t="s">
        <v>390</v>
      </c>
      <c r="B165" s="75">
        <v>426911</v>
      </c>
      <c r="C165" s="95" t="s">
        <v>210</v>
      </c>
      <c r="D165" s="91">
        <v>200</v>
      </c>
      <c r="E165" s="91"/>
      <c r="F165" s="91"/>
      <c r="G165" s="91"/>
      <c r="H165" s="91">
        <v>344</v>
      </c>
      <c r="I165" s="92">
        <f t="shared" si="12"/>
        <v>544</v>
      </c>
    </row>
    <row r="166" spans="1:9" s="60" customFormat="1" ht="14.25">
      <c r="A166" s="68" t="s">
        <v>391</v>
      </c>
      <c r="B166" s="75">
        <v>426912</v>
      </c>
      <c r="C166" s="124" t="s">
        <v>420</v>
      </c>
      <c r="D166" s="91">
        <v>300</v>
      </c>
      <c r="E166" s="91"/>
      <c r="F166" s="91"/>
      <c r="G166" s="91"/>
      <c r="H166" s="91">
        <v>44</v>
      </c>
      <c r="I166" s="92">
        <f t="shared" si="12"/>
        <v>344</v>
      </c>
    </row>
    <row r="167" spans="1:9" s="60" customFormat="1" ht="14.25">
      <c r="A167" s="68" t="s">
        <v>392</v>
      </c>
      <c r="B167" s="75">
        <v>426913</v>
      </c>
      <c r="C167" s="124" t="s">
        <v>211</v>
      </c>
      <c r="D167" s="91">
        <v>250</v>
      </c>
      <c r="E167" s="91"/>
      <c r="F167" s="91"/>
      <c r="G167" s="91"/>
      <c r="H167" s="91">
        <v>320</v>
      </c>
      <c r="I167" s="92">
        <f t="shared" si="12"/>
        <v>570</v>
      </c>
    </row>
    <row r="168" spans="1:9" s="60" customFormat="1" ht="14.25">
      <c r="A168" s="68" t="s">
        <v>393</v>
      </c>
      <c r="B168" s="75">
        <v>426914</v>
      </c>
      <c r="C168" s="124" t="s">
        <v>212</v>
      </c>
      <c r="D168" s="91"/>
      <c r="E168" s="91"/>
      <c r="F168" s="91"/>
      <c r="G168" s="91"/>
      <c r="H168" s="91">
        <v>70</v>
      </c>
      <c r="I168" s="92">
        <f t="shared" si="12"/>
        <v>70</v>
      </c>
    </row>
    <row r="169" spans="1:9" s="60" customFormat="1" ht="14.25">
      <c r="A169" s="68" t="s">
        <v>394</v>
      </c>
      <c r="B169" s="75">
        <v>426915</v>
      </c>
      <c r="C169" s="124" t="s">
        <v>213</v>
      </c>
      <c r="D169" s="91">
        <v>400</v>
      </c>
      <c r="E169" s="91"/>
      <c r="F169" s="91"/>
      <c r="G169" s="91"/>
      <c r="H169" s="91"/>
      <c r="I169" s="92">
        <f t="shared" si="12"/>
        <v>400</v>
      </c>
    </row>
    <row r="170" spans="1:9" s="60" customFormat="1" ht="25.5">
      <c r="A170" s="68" t="s">
        <v>493</v>
      </c>
      <c r="B170" s="75">
        <v>426919</v>
      </c>
      <c r="C170" s="124" t="s">
        <v>214</v>
      </c>
      <c r="D170" s="91">
        <v>300</v>
      </c>
      <c r="E170" s="91"/>
      <c r="F170" s="91">
        <v>62</v>
      </c>
      <c r="G170" s="91"/>
      <c r="H170" s="91">
        <v>838</v>
      </c>
      <c r="I170" s="92">
        <f t="shared" si="12"/>
        <v>1200</v>
      </c>
    </row>
    <row r="171" spans="1:9" s="56" customFormat="1" ht="14.25">
      <c r="A171" s="58" t="s">
        <v>395</v>
      </c>
      <c r="B171" s="76">
        <v>44</v>
      </c>
      <c r="C171" s="93" t="s">
        <v>405</v>
      </c>
      <c r="D171" s="88">
        <f>D172</f>
        <v>0</v>
      </c>
      <c r="E171" s="88">
        <f>E172</f>
        <v>0</v>
      </c>
      <c r="F171" s="88">
        <f>F172</f>
        <v>0</v>
      </c>
      <c r="G171" s="88">
        <f>G172</f>
        <v>0</v>
      </c>
      <c r="H171" s="88">
        <f>H172</f>
        <v>200</v>
      </c>
      <c r="I171" s="89">
        <f>SUM(D171:H171)</f>
        <v>200</v>
      </c>
    </row>
    <row r="172" spans="1:9" s="56" customFormat="1" ht="14.25">
      <c r="A172" s="58" t="s">
        <v>396</v>
      </c>
      <c r="B172" s="76">
        <v>444</v>
      </c>
      <c r="C172" s="93" t="s">
        <v>215</v>
      </c>
      <c r="D172" s="88">
        <f aca="true" t="shared" si="13" ref="D172:I172">D173+D174</f>
        <v>0</v>
      </c>
      <c r="E172" s="88">
        <f t="shared" si="13"/>
        <v>0</v>
      </c>
      <c r="F172" s="88">
        <f t="shared" si="13"/>
        <v>0</v>
      </c>
      <c r="G172" s="88">
        <f t="shared" si="13"/>
        <v>0</v>
      </c>
      <c r="H172" s="88">
        <f t="shared" si="13"/>
        <v>200</v>
      </c>
      <c r="I172" s="90">
        <f t="shared" si="13"/>
        <v>200</v>
      </c>
    </row>
    <row r="173" spans="1:9" s="60" customFormat="1" ht="14.25">
      <c r="A173" s="59" t="s">
        <v>397</v>
      </c>
      <c r="B173" s="75">
        <v>444111</v>
      </c>
      <c r="C173" s="95" t="s">
        <v>216</v>
      </c>
      <c r="D173" s="91"/>
      <c r="E173" s="91"/>
      <c r="F173" s="91"/>
      <c r="G173" s="91"/>
      <c r="H173" s="125">
        <v>50</v>
      </c>
      <c r="I173" s="92">
        <f>D173+E173+F173+G173+H173</f>
        <v>50</v>
      </c>
    </row>
    <row r="174" spans="1:9" s="60" customFormat="1" ht="14.25">
      <c r="A174" s="59" t="s">
        <v>398</v>
      </c>
      <c r="B174" s="75">
        <v>444211</v>
      </c>
      <c r="C174" s="95" t="s">
        <v>217</v>
      </c>
      <c r="D174" s="91"/>
      <c r="E174" s="91"/>
      <c r="F174" s="91"/>
      <c r="G174" s="91"/>
      <c r="H174" s="125">
        <v>150</v>
      </c>
      <c r="I174" s="92">
        <f>D174+E174+F174+G174+H174</f>
        <v>150</v>
      </c>
    </row>
    <row r="175" spans="1:9" s="60" customFormat="1" ht="14.25">
      <c r="A175" s="59"/>
      <c r="B175" s="76">
        <v>46</v>
      </c>
      <c r="C175" s="93" t="s">
        <v>430</v>
      </c>
      <c r="D175" s="88">
        <f aca="true" t="shared" si="14" ref="D175:I175">D176</f>
        <v>0</v>
      </c>
      <c r="E175" s="88">
        <f t="shared" si="14"/>
        <v>0</v>
      </c>
      <c r="F175" s="88">
        <f t="shared" si="14"/>
        <v>0</v>
      </c>
      <c r="G175" s="88">
        <f t="shared" si="14"/>
        <v>0</v>
      </c>
      <c r="H175" s="94">
        <f t="shared" si="14"/>
        <v>1920</v>
      </c>
      <c r="I175" s="89">
        <f t="shared" si="14"/>
        <v>1920</v>
      </c>
    </row>
    <row r="176" spans="1:9" s="60" customFormat="1" ht="14.25">
      <c r="A176" s="59"/>
      <c r="B176" s="76">
        <v>465</v>
      </c>
      <c r="C176" s="93" t="s">
        <v>431</v>
      </c>
      <c r="D176" s="88">
        <f>D177+D178</f>
        <v>0</v>
      </c>
      <c r="E176" s="88">
        <f>E177+E178</f>
        <v>0</v>
      </c>
      <c r="F176" s="88">
        <f>F177+F178</f>
        <v>0</v>
      </c>
      <c r="G176" s="88">
        <f>G177+G178</f>
        <v>0</v>
      </c>
      <c r="H176" s="94">
        <f>H177</f>
        <v>1920</v>
      </c>
      <c r="I176" s="89">
        <f>I177</f>
        <v>1920</v>
      </c>
    </row>
    <row r="177" spans="1:9" s="60" customFormat="1" ht="14.25">
      <c r="A177" s="59"/>
      <c r="B177" s="75">
        <v>465112</v>
      </c>
      <c r="C177" s="95" t="s">
        <v>432</v>
      </c>
      <c r="D177" s="91"/>
      <c r="E177" s="91"/>
      <c r="F177" s="91"/>
      <c r="G177" s="91"/>
      <c r="H177" s="125">
        <v>1920</v>
      </c>
      <c r="I177" s="92">
        <f>D177+E177+F177+G177+H177</f>
        <v>1920</v>
      </c>
    </row>
    <row r="178" spans="1:9" s="56" customFormat="1" ht="14.25">
      <c r="A178" s="58" t="s">
        <v>399</v>
      </c>
      <c r="B178" s="76">
        <v>48</v>
      </c>
      <c r="C178" s="93" t="s">
        <v>477</v>
      </c>
      <c r="D178" s="88">
        <f>D179+D186</f>
        <v>0</v>
      </c>
      <c r="E178" s="88">
        <f>E179+E186</f>
        <v>0</v>
      </c>
      <c r="F178" s="88">
        <f>F179+F186</f>
        <v>0</v>
      </c>
      <c r="G178" s="104">
        <f>G179+G186</f>
        <v>0</v>
      </c>
      <c r="H178" s="104">
        <f>H179+H186</f>
        <v>2500</v>
      </c>
      <c r="I178" s="89">
        <f>SUM(D178:H178)</f>
        <v>2500</v>
      </c>
    </row>
    <row r="179" spans="1:9" s="56" customFormat="1" ht="14.25">
      <c r="A179" s="58" t="s">
        <v>400</v>
      </c>
      <c r="B179" s="76">
        <v>482</v>
      </c>
      <c r="C179" s="93" t="s">
        <v>441</v>
      </c>
      <c r="D179" s="88">
        <f aca="true" t="shared" si="15" ref="D179:I179">D180+D181+D182+D183+D184+D185</f>
        <v>0</v>
      </c>
      <c r="E179" s="88">
        <f t="shared" si="15"/>
        <v>0</v>
      </c>
      <c r="F179" s="88">
        <f t="shared" si="15"/>
        <v>0</v>
      </c>
      <c r="G179" s="88">
        <f t="shared" si="15"/>
        <v>0</v>
      </c>
      <c r="H179" s="88">
        <f t="shared" si="15"/>
        <v>1500</v>
      </c>
      <c r="I179" s="90">
        <f t="shared" si="15"/>
        <v>1500</v>
      </c>
    </row>
    <row r="180" spans="1:9" s="60" customFormat="1" ht="14.25">
      <c r="A180" s="59" t="s">
        <v>400</v>
      </c>
      <c r="B180" s="75">
        <v>482141</v>
      </c>
      <c r="C180" s="95" t="s">
        <v>218</v>
      </c>
      <c r="D180" s="91"/>
      <c r="E180" s="91"/>
      <c r="F180" s="91"/>
      <c r="G180" s="103"/>
      <c r="H180" s="128">
        <v>100</v>
      </c>
      <c r="I180" s="92">
        <f aca="true" t="shared" si="16" ref="I180:I185">D180+E180+F180+G180+H180</f>
        <v>100</v>
      </c>
    </row>
    <row r="181" spans="1:9" s="60" customFormat="1" ht="14.25">
      <c r="A181" s="59" t="s">
        <v>442</v>
      </c>
      <c r="B181" s="75">
        <v>482211</v>
      </c>
      <c r="C181" s="95" t="s">
        <v>219</v>
      </c>
      <c r="D181" s="91"/>
      <c r="E181" s="91"/>
      <c r="F181" s="91"/>
      <c r="G181" s="103"/>
      <c r="H181" s="128">
        <v>250</v>
      </c>
      <c r="I181" s="92">
        <f t="shared" si="16"/>
        <v>250</v>
      </c>
    </row>
    <row r="182" spans="1:9" s="60" customFormat="1" ht="14.25">
      <c r="A182" s="59" t="s">
        <v>443</v>
      </c>
      <c r="B182" s="75">
        <v>482241</v>
      </c>
      <c r="C182" s="95" t="s">
        <v>220</v>
      </c>
      <c r="D182" s="91"/>
      <c r="E182" s="91"/>
      <c r="F182" s="91"/>
      <c r="G182" s="103"/>
      <c r="H182" s="128">
        <v>100</v>
      </c>
      <c r="I182" s="92">
        <f t="shared" si="16"/>
        <v>100</v>
      </c>
    </row>
    <row r="183" spans="1:9" s="60" customFormat="1" ht="14.25">
      <c r="A183" s="59" t="s">
        <v>444</v>
      </c>
      <c r="B183" s="75">
        <v>482251</v>
      </c>
      <c r="C183" s="95" t="s">
        <v>221</v>
      </c>
      <c r="D183" s="91"/>
      <c r="E183" s="91"/>
      <c r="F183" s="91"/>
      <c r="G183" s="103"/>
      <c r="H183" s="128">
        <v>800</v>
      </c>
      <c r="I183" s="92">
        <f t="shared" si="16"/>
        <v>800</v>
      </c>
    </row>
    <row r="184" spans="1:9" s="60" customFormat="1" ht="14.25">
      <c r="A184" s="59" t="s">
        <v>445</v>
      </c>
      <c r="B184" s="75">
        <v>482294</v>
      </c>
      <c r="C184" s="95" t="s">
        <v>222</v>
      </c>
      <c r="D184" s="91"/>
      <c r="E184" s="91"/>
      <c r="F184" s="91"/>
      <c r="G184" s="103"/>
      <c r="H184" s="128">
        <v>200</v>
      </c>
      <c r="I184" s="92">
        <f t="shared" si="16"/>
        <v>200</v>
      </c>
    </row>
    <row r="185" spans="1:9" s="60" customFormat="1" ht="14.25">
      <c r="A185" s="59" t="s">
        <v>446</v>
      </c>
      <c r="B185" s="75">
        <v>482341</v>
      </c>
      <c r="C185" s="95" t="s">
        <v>223</v>
      </c>
      <c r="D185" s="91"/>
      <c r="E185" s="91"/>
      <c r="F185" s="91"/>
      <c r="G185" s="103"/>
      <c r="H185" s="128">
        <v>50</v>
      </c>
      <c r="I185" s="92">
        <f t="shared" si="16"/>
        <v>50</v>
      </c>
    </row>
    <row r="186" spans="1:9" s="56" customFormat="1" ht="14.25">
      <c r="A186" s="58" t="s">
        <v>442</v>
      </c>
      <c r="B186" s="76">
        <v>483</v>
      </c>
      <c r="C186" s="129" t="s">
        <v>224</v>
      </c>
      <c r="D186" s="88">
        <f aca="true" t="shared" si="17" ref="D186:I186">D187+D188+D189</f>
        <v>0</v>
      </c>
      <c r="E186" s="88">
        <f t="shared" si="17"/>
        <v>0</v>
      </c>
      <c r="F186" s="88">
        <f t="shared" si="17"/>
        <v>0</v>
      </c>
      <c r="G186" s="88">
        <f t="shared" si="17"/>
        <v>0</v>
      </c>
      <c r="H186" s="88">
        <f t="shared" si="17"/>
        <v>1000</v>
      </c>
      <c r="I186" s="90">
        <f t="shared" si="17"/>
        <v>1000</v>
      </c>
    </row>
    <row r="187" spans="1:9" s="60" customFormat="1" ht="14.25">
      <c r="A187" s="59" t="s">
        <v>447</v>
      </c>
      <c r="B187" s="75">
        <v>483111</v>
      </c>
      <c r="C187" s="95" t="s">
        <v>225</v>
      </c>
      <c r="D187" s="91"/>
      <c r="E187" s="91"/>
      <c r="F187" s="91"/>
      <c r="G187" s="103"/>
      <c r="H187" s="128">
        <v>100</v>
      </c>
      <c r="I187" s="92">
        <f>D187+E187+F187+G187+H187</f>
        <v>100</v>
      </c>
    </row>
    <row r="188" spans="1:9" s="60" customFormat="1" ht="14.25">
      <c r="A188" s="59" t="s">
        <v>448</v>
      </c>
      <c r="B188" s="75">
        <v>483112</v>
      </c>
      <c r="C188" s="95" t="s">
        <v>226</v>
      </c>
      <c r="D188" s="91"/>
      <c r="E188" s="91"/>
      <c r="F188" s="91"/>
      <c r="G188" s="103"/>
      <c r="H188" s="128">
        <v>400</v>
      </c>
      <c r="I188" s="92">
        <f>D188+E188+F188+G188+H188</f>
        <v>400</v>
      </c>
    </row>
    <row r="189" spans="1:9" s="60" customFormat="1" ht="15" thickBot="1">
      <c r="A189" s="142" t="s">
        <v>449</v>
      </c>
      <c r="B189" s="165">
        <v>483113</v>
      </c>
      <c r="C189" s="166" t="s">
        <v>227</v>
      </c>
      <c r="D189" s="145"/>
      <c r="E189" s="145"/>
      <c r="F189" s="145"/>
      <c r="G189" s="167"/>
      <c r="H189" s="168">
        <v>500</v>
      </c>
      <c r="I189" s="147">
        <f>D189+E189+F189+G189+H189</f>
        <v>500</v>
      </c>
    </row>
    <row r="190" spans="1:9" s="56" customFormat="1" ht="15" thickBot="1">
      <c r="A190" s="154" t="s">
        <v>42</v>
      </c>
      <c r="B190" s="155">
        <v>5</v>
      </c>
      <c r="C190" s="156" t="s">
        <v>403</v>
      </c>
      <c r="D190" s="112">
        <f>D191</f>
        <v>16028</v>
      </c>
      <c r="E190" s="112">
        <f>E191</f>
        <v>0</v>
      </c>
      <c r="F190" s="112">
        <f>F191</f>
        <v>0</v>
      </c>
      <c r="G190" s="157">
        <f>G191</f>
        <v>0</v>
      </c>
      <c r="H190" s="157">
        <f>H191</f>
        <v>6890</v>
      </c>
      <c r="I190" s="158">
        <f>SUM(D190:H190)</f>
        <v>22918</v>
      </c>
    </row>
    <row r="191" spans="1:9" s="56" customFormat="1" ht="14.25">
      <c r="A191" s="148" t="s">
        <v>43</v>
      </c>
      <c r="B191" s="149">
        <v>51</v>
      </c>
      <c r="C191" s="150" t="s">
        <v>492</v>
      </c>
      <c r="D191" s="151">
        <f>D194+D209+D192</f>
        <v>16028</v>
      </c>
      <c r="E191" s="151">
        <f>E194+E209</f>
        <v>0</v>
      </c>
      <c r="F191" s="151">
        <f>F194+F209</f>
        <v>0</v>
      </c>
      <c r="G191" s="152">
        <f>G194+G209</f>
        <v>0</v>
      </c>
      <c r="H191" s="152">
        <f>H194+H209+H192</f>
        <v>6890</v>
      </c>
      <c r="I191" s="153">
        <f>I194+I209+I192</f>
        <v>22918</v>
      </c>
    </row>
    <row r="192" spans="1:9" s="56" customFormat="1" ht="14.25">
      <c r="A192" s="58" t="s">
        <v>44</v>
      </c>
      <c r="B192" s="76">
        <v>511</v>
      </c>
      <c r="C192" s="93" t="s">
        <v>457</v>
      </c>
      <c r="D192" s="88">
        <f>D193</f>
        <v>1028</v>
      </c>
      <c r="E192" s="88">
        <f>E193</f>
        <v>0</v>
      </c>
      <c r="F192" s="88">
        <f>F193</f>
        <v>0</v>
      </c>
      <c r="G192" s="104">
        <f>G193</f>
        <v>0</v>
      </c>
      <c r="H192" s="104">
        <f>H193</f>
        <v>0</v>
      </c>
      <c r="I192" s="89">
        <f>D192+E192+F192+G192+H192</f>
        <v>1028</v>
      </c>
    </row>
    <row r="193" spans="1:9" s="56" customFormat="1" ht="14.25">
      <c r="A193" s="59" t="s">
        <v>401</v>
      </c>
      <c r="B193" s="75">
        <v>511322</v>
      </c>
      <c r="C193" s="95" t="s">
        <v>456</v>
      </c>
      <c r="D193" s="91">
        <v>1028</v>
      </c>
      <c r="E193" s="88"/>
      <c r="F193" s="88"/>
      <c r="G193" s="104"/>
      <c r="H193" s="104"/>
      <c r="I193" s="92">
        <f>D193+E193+F193+G193+H193</f>
        <v>1028</v>
      </c>
    </row>
    <row r="194" spans="1:9" s="56" customFormat="1" ht="14.25">
      <c r="A194" s="58" t="s">
        <v>45</v>
      </c>
      <c r="B194" s="76">
        <v>512</v>
      </c>
      <c r="C194" s="93" t="s">
        <v>228</v>
      </c>
      <c r="D194" s="88">
        <f aca="true" t="shared" si="18" ref="D194:I194">D195+D196+D197+D198+D199+D200+D201+D202+D203+D204+D205+D206+D207+D208</f>
        <v>15000</v>
      </c>
      <c r="E194" s="88">
        <f t="shared" si="18"/>
        <v>0</v>
      </c>
      <c r="F194" s="88">
        <f t="shared" si="18"/>
        <v>0</v>
      </c>
      <c r="G194" s="88">
        <f t="shared" si="18"/>
        <v>0</v>
      </c>
      <c r="H194" s="88">
        <f t="shared" si="18"/>
        <v>6050</v>
      </c>
      <c r="I194" s="90">
        <f t="shared" si="18"/>
        <v>21050</v>
      </c>
    </row>
    <row r="195" spans="1:9" s="56" customFormat="1" ht="14.25">
      <c r="A195" s="59" t="s">
        <v>402</v>
      </c>
      <c r="B195" s="75">
        <v>512111</v>
      </c>
      <c r="C195" s="95" t="s">
        <v>429</v>
      </c>
      <c r="D195" s="91"/>
      <c r="E195" s="91"/>
      <c r="F195" s="91"/>
      <c r="G195" s="103"/>
      <c r="H195" s="105">
        <v>0</v>
      </c>
      <c r="I195" s="92">
        <f>H195</f>
        <v>0</v>
      </c>
    </row>
    <row r="196" spans="1:9" s="60" customFormat="1" ht="14.25">
      <c r="A196" s="59" t="s">
        <v>478</v>
      </c>
      <c r="B196" s="75">
        <v>512211</v>
      </c>
      <c r="C196" s="95" t="s">
        <v>229</v>
      </c>
      <c r="D196" s="91"/>
      <c r="E196" s="91"/>
      <c r="F196" s="91"/>
      <c r="G196" s="103"/>
      <c r="H196" s="105">
        <v>492</v>
      </c>
      <c r="I196" s="92">
        <f>SUM(D196:H196)</f>
        <v>492</v>
      </c>
    </row>
    <row r="197" spans="1:9" s="60" customFormat="1" ht="14.25">
      <c r="A197" s="59" t="s">
        <v>479</v>
      </c>
      <c r="B197" s="75">
        <v>512212</v>
      </c>
      <c r="C197" s="95" t="s">
        <v>230</v>
      </c>
      <c r="D197" s="91"/>
      <c r="E197" s="91"/>
      <c r="F197" s="91"/>
      <c r="G197" s="103"/>
      <c r="H197" s="105">
        <v>160</v>
      </c>
      <c r="I197" s="92">
        <f>SUM(D197:H197)</f>
        <v>160</v>
      </c>
    </row>
    <row r="198" spans="1:9" s="60" customFormat="1" ht="14.25">
      <c r="A198" s="59" t="s">
        <v>480</v>
      </c>
      <c r="B198" s="75">
        <v>512221</v>
      </c>
      <c r="C198" s="95" t="s">
        <v>231</v>
      </c>
      <c r="D198" s="91"/>
      <c r="E198" s="91"/>
      <c r="F198" s="91"/>
      <c r="G198" s="103"/>
      <c r="H198" s="105">
        <v>1439</v>
      </c>
      <c r="I198" s="92">
        <f>SUM(D198:H198)</f>
        <v>1439</v>
      </c>
    </row>
    <row r="199" spans="1:9" s="60" customFormat="1" ht="14.25">
      <c r="A199" s="59" t="s">
        <v>481</v>
      </c>
      <c r="B199" s="75">
        <v>512222</v>
      </c>
      <c r="C199" s="95" t="s">
        <v>232</v>
      </c>
      <c r="D199" s="91"/>
      <c r="E199" s="91"/>
      <c r="F199" s="91"/>
      <c r="G199" s="103"/>
      <c r="H199" s="105">
        <v>780</v>
      </c>
      <c r="I199" s="92">
        <f>SUM(D199:H199)</f>
        <v>780</v>
      </c>
    </row>
    <row r="200" spans="1:9" s="60" customFormat="1" ht="24.75">
      <c r="A200" s="59" t="s">
        <v>482</v>
      </c>
      <c r="B200" s="75">
        <v>512231</v>
      </c>
      <c r="C200" s="95" t="s">
        <v>233</v>
      </c>
      <c r="D200" s="91"/>
      <c r="E200" s="91"/>
      <c r="F200" s="91"/>
      <c r="G200" s="103"/>
      <c r="H200" s="105">
        <v>0</v>
      </c>
      <c r="I200" s="92">
        <v>0</v>
      </c>
    </row>
    <row r="201" spans="1:9" s="60" customFormat="1" ht="14.25">
      <c r="A201" s="59" t="s">
        <v>483</v>
      </c>
      <c r="B201" s="75">
        <v>512232</v>
      </c>
      <c r="C201" s="95" t="s">
        <v>234</v>
      </c>
      <c r="D201" s="91"/>
      <c r="E201" s="91"/>
      <c r="F201" s="91"/>
      <c r="G201" s="103"/>
      <c r="H201" s="105">
        <v>50</v>
      </c>
      <c r="I201" s="92">
        <f aca="true" t="shared" si="19" ref="I201:I208">SUM(D201:H201)</f>
        <v>50</v>
      </c>
    </row>
    <row r="202" spans="1:9" s="60" customFormat="1" ht="14.25">
      <c r="A202" s="59" t="s">
        <v>484</v>
      </c>
      <c r="B202" s="75">
        <v>512251</v>
      </c>
      <c r="C202" s="95" t="s">
        <v>235</v>
      </c>
      <c r="D202" s="91"/>
      <c r="E202" s="91"/>
      <c r="F202" s="91"/>
      <c r="G202" s="91"/>
      <c r="H202" s="96">
        <v>540</v>
      </c>
      <c r="I202" s="92">
        <f t="shared" si="19"/>
        <v>540</v>
      </c>
    </row>
    <row r="203" spans="1:9" s="60" customFormat="1" ht="14.25">
      <c r="A203" s="59" t="s">
        <v>485</v>
      </c>
      <c r="B203" s="75">
        <v>5122511</v>
      </c>
      <c r="C203" s="124" t="s">
        <v>236</v>
      </c>
      <c r="D203" s="91"/>
      <c r="E203" s="91"/>
      <c r="F203" s="91"/>
      <c r="G203" s="91"/>
      <c r="H203" s="96">
        <v>589</v>
      </c>
      <c r="I203" s="92">
        <f t="shared" si="19"/>
        <v>589</v>
      </c>
    </row>
    <row r="204" spans="1:9" s="60" customFormat="1" ht="14.25">
      <c r="A204" s="59" t="s">
        <v>486</v>
      </c>
      <c r="B204" s="75">
        <v>512411</v>
      </c>
      <c r="C204" s="124" t="s">
        <v>237</v>
      </c>
      <c r="D204" s="91"/>
      <c r="E204" s="91"/>
      <c r="F204" s="91"/>
      <c r="G204" s="91"/>
      <c r="H204" s="96">
        <v>240</v>
      </c>
      <c r="I204" s="92">
        <f t="shared" si="19"/>
        <v>240</v>
      </c>
    </row>
    <row r="205" spans="1:9" s="60" customFormat="1" ht="14.25">
      <c r="A205" s="59" t="s">
        <v>487</v>
      </c>
      <c r="B205" s="75">
        <v>512511</v>
      </c>
      <c r="C205" s="95" t="s">
        <v>238</v>
      </c>
      <c r="D205" s="91">
        <v>15000</v>
      </c>
      <c r="E205" s="91"/>
      <c r="F205" s="91"/>
      <c r="G205" s="91"/>
      <c r="H205" s="96">
        <v>200</v>
      </c>
      <c r="I205" s="92">
        <f t="shared" si="19"/>
        <v>15200</v>
      </c>
    </row>
    <row r="206" spans="1:9" s="60" customFormat="1" ht="14.25">
      <c r="A206" s="59" t="s">
        <v>488</v>
      </c>
      <c r="B206" s="75">
        <v>512521</v>
      </c>
      <c r="C206" s="95" t="s">
        <v>239</v>
      </c>
      <c r="D206" s="91"/>
      <c r="E206" s="91"/>
      <c r="F206" s="91"/>
      <c r="G206" s="91"/>
      <c r="H206" s="96">
        <v>960</v>
      </c>
      <c r="I206" s="92">
        <f t="shared" si="19"/>
        <v>960</v>
      </c>
    </row>
    <row r="207" spans="1:9" s="60" customFormat="1" ht="14.25">
      <c r="A207" s="59" t="s">
        <v>489</v>
      </c>
      <c r="B207" s="75">
        <v>512531</v>
      </c>
      <c r="C207" s="124" t="s">
        <v>240</v>
      </c>
      <c r="D207" s="91"/>
      <c r="E207" s="91"/>
      <c r="F207" s="91"/>
      <c r="G207" s="91"/>
      <c r="H207" s="96">
        <v>300</v>
      </c>
      <c r="I207" s="92">
        <f t="shared" si="19"/>
        <v>300</v>
      </c>
    </row>
    <row r="208" spans="1:9" s="60" customFormat="1" ht="14.25">
      <c r="A208" s="59" t="s">
        <v>490</v>
      </c>
      <c r="B208" s="75">
        <v>512811</v>
      </c>
      <c r="C208" s="124" t="s">
        <v>241</v>
      </c>
      <c r="D208" s="91"/>
      <c r="E208" s="91"/>
      <c r="F208" s="91"/>
      <c r="G208" s="91"/>
      <c r="H208" s="96">
        <v>300</v>
      </c>
      <c r="I208" s="92">
        <f t="shared" si="19"/>
        <v>300</v>
      </c>
    </row>
    <row r="209" spans="1:9" s="56" customFormat="1" ht="14.25">
      <c r="A209" s="58" t="s">
        <v>46</v>
      </c>
      <c r="B209" s="76">
        <v>515</v>
      </c>
      <c r="C209" s="129" t="s">
        <v>242</v>
      </c>
      <c r="D209" s="88">
        <f aca="true" t="shared" si="20" ref="D209:I209">D210</f>
        <v>0</v>
      </c>
      <c r="E209" s="88">
        <f t="shared" si="20"/>
        <v>0</v>
      </c>
      <c r="F209" s="88">
        <f t="shared" si="20"/>
        <v>0</v>
      </c>
      <c r="G209" s="88">
        <f t="shared" si="20"/>
        <v>0</v>
      </c>
      <c r="H209" s="88">
        <f t="shared" si="20"/>
        <v>840</v>
      </c>
      <c r="I209" s="90">
        <f t="shared" si="20"/>
        <v>840</v>
      </c>
    </row>
    <row r="210" spans="1:9" s="60" customFormat="1" ht="15" thickBot="1">
      <c r="A210" s="142" t="s">
        <v>491</v>
      </c>
      <c r="B210" s="143">
        <v>515111</v>
      </c>
      <c r="C210" s="144" t="s">
        <v>243</v>
      </c>
      <c r="D210" s="145"/>
      <c r="E210" s="145"/>
      <c r="F210" s="145"/>
      <c r="G210" s="145"/>
      <c r="H210" s="146">
        <v>840</v>
      </c>
      <c r="I210" s="147">
        <f>D210+E210+F210+G210+H210</f>
        <v>840</v>
      </c>
    </row>
    <row r="211" spans="1:10" ht="15" thickBot="1">
      <c r="A211" s="109"/>
      <c r="B211" s="110" t="s">
        <v>475</v>
      </c>
      <c r="C211" s="111" t="s">
        <v>469</v>
      </c>
      <c r="D211" s="112">
        <f aca="true" t="shared" si="21" ref="D211:I211">D12+D190</f>
        <v>803137</v>
      </c>
      <c r="E211" s="112">
        <f t="shared" si="21"/>
        <v>0</v>
      </c>
      <c r="F211" s="112">
        <f t="shared" si="21"/>
        <v>2495169</v>
      </c>
      <c r="G211" s="112">
        <f t="shared" si="21"/>
        <v>20529</v>
      </c>
      <c r="H211" s="112">
        <f t="shared" si="21"/>
        <v>275292</v>
      </c>
      <c r="I211" s="113">
        <f t="shared" si="21"/>
        <v>3594984</v>
      </c>
      <c r="J211" s="108"/>
    </row>
    <row r="212" spans="1:9" ht="26.25" thickBot="1">
      <c r="A212" s="109"/>
      <c r="B212" s="110"/>
      <c r="C212" s="111" t="s">
        <v>462</v>
      </c>
      <c r="D212" s="112">
        <f>SUM(D211:D211)</f>
        <v>803137</v>
      </c>
      <c r="E212" s="112">
        <f>SUM(E211:E211)</f>
        <v>0</v>
      </c>
      <c r="F212" s="112">
        <f>F12+F190</f>
        <v>2495169</v>
      </c>
      <c r="G212" s="112">
        <f>SUM(G211:G211)</f>
        <v>20529</v>
      </c>
      <c r="H212" s="112">
        <f>H12+H190</f>
        <v>275292</v>
      </c>
      <c r="I212" s="113">
        <f>I12+I190</f>
        <v>3594984</v>
      </c>
    </row>
    <row r="213" spans="1:9" ht="17.25">
      <c r="A213" s="97"/>
      <c r="B213" s="98"/>
      <c r="C213" s="99"/>
      <c r="D213" s="99"/>
      <c r="E213" s="99"/>
      <c r="F213" s="99"/>
      <c r="G213" s="99"/>
      <c r="H213" s="100"/>
      <c r="I213" s="100"/>
    </row>
    <row r="214" spans="3:9" ht="15">
      <c r="C214" s="101"/>
      <c r="D214" s="99"/>
      <c r="E214" s="99"/>
      <c r="F214" s="99"/>
      <c r="G214" s="99"/>
      <c r="H214" s="99"/>
      <c r="I214" s="99"/>
    </row>
    <row r="215" spans="1:10" s="172" customFormat="1" ht="15">
      <c r="A215" s="171"/>
      <c r="B215" s="198"/>
      <c r="C215" s="198"/>
      <c r="D215" s="199"/>
      <c r="E215" s="199"/>
      <c r="F215" s="199"/>
      <c r="G215" s="199"/>
      <c r="H215" s="199"/>
      <c r="I215" s="199"/>
      <c r="J215" s="199"/>
    </row>
    <row r="216" spans="1:10" s="172" customFormat="1" ht="15">
      <c r="A216" s="171"/>
      <c r="B216" s="198"/>
      <c r="C216" s="198"/>
      <c r="D216" s="199"/>
      <c r="E216" s="199"/>
      <c r="F216" s="199"/>
      <c r="G216" s="199"/>
      <c r="H216" s="199"/>
      <c r="I216" s="199"/>
      <c r="J216" s="199"/>
    </row>
    <row r="217" spans="1:10" s="172" customFormat="1" ht="15.75" customHeight="1">
      <c r="A217" s="171"/>
      <c r="B217" s="180"/>
      <c r="C217" s="179"/>
      <c r="D217" s="65"/>
      <c r="E217" s="179"/>
      <c r="F217" s="179"/>
      <c r="G217" s="181"/>
      <c r="H217" s="179"/>
      <c r="I217" s="182"/>
      <c r="J217" s="182"/>
    </row>
    <row r="218" spans="1:10" s="172" customFormat="1" ht="15">
      <c r="A218" s="171"/>
      <c r="B218" s="200"/>
      <c r="C218" s="200"/>
      <c r="D218" s="199"/>
      <c r="E218" s="199"/>
      <c r="F218" s="199"/>
      <c r="G218" s="199"/>
      <c r="H218" s="199"/>
      <c r="I218" s="199"/>
      <c r="J218" s="199"/>
    </row>
    <row r="219" spans="1:10" s="172" customFormat="1" ht="18">
      <c r="A219" s="171"/>
      <c r="B219" s="173"/>
      <c r="C219" s="174"/>
      <c r="D219" s="175"/>
      <c r="E219" s="176"/>
      <c r="F219" s="177"/>
      <c r="G219" s="178"/>
      <c r="H219" s="178"/>
      <c r="I219" s="178"/>
      <c r="J219" s="178"/>
    </row>
    <row r="220" spans="1:9" ht="15">
      <c r="A220" s="201"/>
      <c r="B220" s="202"/>
      <c r="C220" s="203"/>
      <c r="H220" s="130"/>
      <c r="I220" s="131"/>
    </row>
  </sheetData>
  <sheetProtection/>
  <mergeCells count="13">
    <mergeCell ref="C1:I1"/>
    <mergeCell ref="A3:I3"/>
    <mergeCell ref="H5:I5"/>
    <mergeCell ref="B6:D6"/>
    <mergeCell ref="A8:A10"/>
    <mergeCell ref="B8:B10"/>
    <mergeCell ref="C8:C10"/>
    <mergeCell ref="D8:I8"/>
    <mergeCell ref="B215:J215"/>
    <mergeCell ref="B216:J216"/>
    <mergeCell ref="B218:J218"/>
    <mergeCell ref="A220:C220"/>
    <mergeCell ref="A2:I2"/>
  </mergeCells>
  <printOptions/>
  <pageMargins left="0.7" right="0.7" top="0.47" bottom="0.5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2021-01-08T10:52:24Z</dcterms:modified>
  <cp:category/>
  <cp:version/>
  <cp:contentType/>
  <cp:contentStatus/>
</cp:coreProperties>
</file>